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Invoice Log" sheetId="1"/>
    <sheet r:id="rId2" name="Dashboard" sheetId="2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<sst xmlns="http://schemas.openxmlformats.org/spreadsheetml/2006/main" count="61" uniqueCount="61">
  <si>
    <t>Invoice Tracking</t>
  </si>
  <si>
    <t>Statement Date:</t>
  </si>
  <si>
    <t>Track invoices, payments, and aging status</t>
  </si>
  <si>
    <t>Inv #</t>
  </si>
  <si>
    <t>Date Issued</t>
  </si>
  <si>
    <t>Client</t>
  </si>
  <si>
    <t>Description</t>
  </si>
  <si>
    <t>Amount</t>
  </si>
  <si>
    <t>Due Date</t>
  </si>
  <si>
    <t>Date Paid</t>
  </si>
  <si>
    <t>Amount Paid</t>
  </si>
  <si>
    <t>Status</t>
  </si>
  <si>
    <t>Days Aged</t>
  </si>
  <si>
    <t>Outstanding</t>
  </si>
  <si>
    <t>Payment Method</t>
  </si>
  <si>
    <t>Notes</t>
  </si>
  <si>
    <t>INV-001</t>
  </si>
  <si>
    <t>Acme Corp</t>
  </si>
  <si>
    <t>Web Design Services</t>
  </si>
  <si>
    <t>Paid</t>
  </si>
  <si>
    <t>Check</t>
  </si>
  <si>
    <t>INV-002</t>
  </si>
  <si>
    <t>TechStart Inc</t>
  </si>
  <si>
    <t>SEO Consulting</t>
  </si>
  <si>
    <t>Overdue</t>
  </si>
  <si>
    <t>INV-003</t>
  </si>
  <si>
    <t>GlobalTech</t>
  </si>
  <si>
    <t>App Development - Phase 1</t>
  </si>
  <si>
    <t>Partial &amp; Overdue</t>
  </si>
  <si>
    <t>Wire</t>
  </si>
  <si>
    <t>INV-004</t>
  </si>
  <si>
    <t>Smith &amp; Co</t>
  </si>
  <si>
    <t>Brand Strategy</t>
  </si>
  <si>
    <t>INV-005</t>
  </si>
  <si>
    <t>Monthly Retainer - Dec</t>
  </si>
  <si>
    <t>ACH</t>
  </si>
  <si>
    <t>INV-006</t>
  </si>
  <si>
    <t>NewVenture LLC</t>
  </si>
  <si>
    <t>Market Research</t>
  </si>
  <si>
    <t>Unpaid</t>
  </si>
  <si>
    <t>INV-007</t>
  </si>
  <si>
    <t>Social Media Mgmt</t>
  </si>
  <si>
    <t>INV-008</t>
  </si>
  <si>
    <t>App Development - Phase 2</t>
  </si>
  <si>
    <t>Invoice Dashboard</t>
  </si>
  <si>
    <t>Summary metrics and aging analysis</t>
  </si>
  <si>
    <t>Total Invoiced</t>
  </si>
  <si>
    <t>Total Received</t>
  </si>
  <si>
    <t>Total Outstanding</t>
  </si>
  <si>
    <t>Invoices Issued</t>
  </si>
  <si>
    <t>Invoices Paid</t>
  </si>
  <si>
    <t>Overdue / Partial</t>
  </si>
  <si>
    <t>Aging Analysis</t>
  </si>
  <si>
    <t>Aging Bucket</t>
  </si>
  <si>
    <t>Outstanding Amount</t>
  </si>
  <si>
    <t># of Invoices</t>
  </si>
  <si>
    <t>Current (Not Due)</t>
  </si>
  <si>
    <t>1-30 Days</t>
  </si>
  <si>
    <t>31-60 Days</t>
  </si>
  <si>
    <t>61-90 Days</t>
  </si>
  <si>
    <t>90+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</si>
</sst>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mm/dd/yyyy"/>
    <numFmt numFmtId="172" formatCode="&quot;$&quot;#,##0.00"/>
  </numFmts>
  <fonts count="10">
    <font>
      <b val="0"/>
      <i val="0"/>
      <sz val="12"/>
      <color theme="1"/>
      <name val="Calibri"/>
      <scheme val="minor"/>
    </font>
    <font>
      <b/>
      <i val="0"/>
      <sz val="18"/>
      <color rgb="FF1F1F2D"/>
      <name val="Aptos"/>
    </font>
    <font>
      <b/>
      <i val="0"/>
      <sz val="11"/>
      <color auto="1"/>
      <name val="Aptos"/>
    </font>
    <font>
      <b val="0"/>
      <i val="0"/>
      <sz val="11"/>
      <color rgb="FF0070C0"/>
      <name val="Aptos"/>
    </font>
    <font>
      <b val="0"/>
      <i val="0"/>
      <sz val="11"/>
      <color rgb="FF808080"/>
      <name val="Aptos"/>
    </font>
    <font>
      <b/>
      <i val="0"/>
      <sz val="11"/>
      <color rgb="FFFFFFFF"/>
      <name val="Aptos"/>
    </font>
    <font>
      <b val="0"/>
      <i val="0"/>
      <sz val="11"/>
      <color auto="1"/>
      <name val="Aptos"/>
    </font>
    <font>
      <b/>
      <i val="0"/>
      <sz val="14"/>
      <color auto="1"/>
      <name val="Aptos"/>
    </font>
    <font>
      <b/>
      <i val="0"/>
      <sz val="14"/>
      <color rgb="FF1F1F2D"/>
      <name val="Aptos"/>
    </font>
    <font>
      <b/>
      <i val="0"/>
      <sz val="11"/>
      <color rgb="FF0070C0"/>
      <name val="Aptos"/>
    </font>
  </fonts>
  <fills count="4">
    <fill>
      <patternFill patternType="none"/>
    </fill>
    <fill>
      <patternFill patternType="gray125"/>
    </fill>
    <fill>
      <patternFill patternType="solid">
        <fgColor rgb="FF2E7D32"/>
      </patternFill>
    </fill>
    <fill>
      <patternFill patternType="solid">
        <fgColor rgb="FFE0F0E0"/>
      </patternFill>
    </fill>
  </fills>
  <borders count="15">
    <border>
      <left/>
      <right/>
      <top/>
      <bottom/>
    </border>
    <border>
      <left/>
      <right/>
      <top/>
      <bottom/>
      <diagonal/>
    </border>
    <border>
      <left style="thin">
        <color rgb="FFD0D0D0"/>
      </left>
      <right/>
      <top style="thin">
        <color rgb="FFD0D0D0"/>
      </top>
      <bottom style="thick">
        <color rgb="FF1A5A1A"/>
      </bottom>
      <diagonal/>
    </border>
    <border>
      <left/>
      <right/>
      <top style="thin">
        <color rgb="FFD0D0D0"/>
      </top>
      <bottom style="thick">
        <color rgb="FF1A5A1A"/>
      </bottom>
      <diagonal/>
    </border>
    <border>
      <left/>
      <right style="thin">
        <color rgb="FFD0D0D0"/>
      </right>
      <top style="thin">
        <color rgb="FFD0D0D0"/>
      </top>
      <bottom style="thick">
        <color rgb="FF1A5A1A"/>
      </bottom>
      <diagonal/>
    </border>
    <border>
      <left style="thin">
        <color rgb="FFD0D0D0"/>
      </left>
      <right/>
      <top/>
      <bottom/>
      <diagonal/>
    </border>
    <border>
      <left/>
      <right style="thin">
        <color rgb="FFD0D0D0"/>
      </right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/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ck">
        <color rgb="FF1A5A1A"/>
      </bottom>
      <diagonal/>
    </border>
    <border>
      <left style="thin">
        <color rgb="FFD0D0D0"/>
      </left>
      <right/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/>
      <top style="thick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ck">
        <color rgb="FFD0D0D0"/>
      </top>
      <bottom style="thin">
        <color rgb="FFD0D0D0"/>
      </bottom>
      <diagonal/>
    </border>
  </borders>
  <cellStyleXfs count="1">
    <xf numFmtId="0" fontId="0" fillId="0" borderId="1"/>
  </cellStyleXfs>
  <cellXfs count="37">
    <xf numFmtId="0" fontId="0" fillId="0" borderId="1" xfId="0"/>
    <xf numFmtId="0" fontId="1" fillId="0" borderId="1" xfId="0">
      <alignment vertical="top"/>
    </xf>
    <xf numFmtId="0" fontId="2" fillId="0" borderId="1" xfId="0">
      <alignment vertical="top"/>
    </xf>
    <xf numFmtId="171" fontId="3" fillId="0" borderId="1" xfId="0">
      <alignment vertical="top"/>
    </xf>
    <xf numFmtId="0" fontId="4" fillId="0" borderId="1" xfId="0">
      <alignment vertical="top"/>
    </xf>
    <xf numFmtId="0" fontId="5" fillId="2" borderId="2" xfId="0">
      <alignment horizontal="center" vertical="center"/>
    </xf>
    <xf numFmtId="0" fontId="5" fillId="2" borderId="3" xfId="0">
      <alignment horizontal="center" vertical="center"/>
    </xf>
    <xf numFmtId="0" fontId="5" fillId="2" borderId="4" xfId="0">
      <alignment horizontal="center" vertical="center"/>
    </xf>
    <xf numFmtId="0" fontId="3" fillId="0" borderId="5" xfId="0">
      <alignment vertical="top"/>
    </xf>
    <xf numFmtId="0" fontId="3" fillId="0" borderId="1" xfId="0">
      <alignment vertical="top"/>
    </xf>
    <xf numFmtId="172" fontId="3" fillId="0" borderId="1" xfId="0">
      <alignment vertical="top"/>
    </xf>
    <xf numFmtId="0" fontId="6" fillId="0" borderId="1" xfId="0">
      <alignment horizontal="center" vertical="bottom"/>
    </xf>
    <xf numFmtId="1" fontId="6" fillId="0" borderId="1" xfId="0">
      <alignment horizontal="center" vertical="bottom"/>
    </xf>
    <xf numFmtId="172" fontId="6" fillId="0" borderId="1" xfId="0">
      <alignment horizontal="center" vertical="bottom"/>
    </xf>
    <xf numFmtId="0" fontId="3" fillId="0" borderId="6" xfId="0">
      <alignment vertical="top"/>
    </xf>
    <xf numFmtId="0" fontId="3" fillId="0" borderId="7" xfId="0">
      <alignment vertical="top"/>
    </xf>
    <xf numFmtId="171" fontId="3" fillId="0" borderId="8" xfId="0">
      <alignment vertical="top"/>
    </xf>
    <xf numFmtId="0" fontId="3" fillId="0" borderId="8" xfId="0">
      <alignment vertical="top"/>
    </xf>
    <xf numFmtId="172" fontId="3" fillId="0" borderId="8" xfId="0">
      <alignment vertical="top"/>
    </xf>
    <xf numFmtId="0" fontId="6" fillId="0" borderId="8" xfId="0">
      <alignment horizontal="center" vertical="bottom"/>
    </xf>
    <xf numFmtId="1" fontId="6" fillId="0" borderId="8" xfId="0">
      <alignment horizontal="center" vertical="bottom"/>
    </xf>
    <xf numFmtId="172" fontId="6" fillId="0" borderId="8" xfId="0">
      <alignment horizontal="center" vertical="bottom"/>
    </xf>
    <xf numFmtId="0" fontId="3" fillId="0" borderId="9" xfId="0">
      <alignment vertical="top"/>
    </xf>
    <xf numFmtId="0" fontId="5" fillId="2" borderId="1" xfId="0">
      <alignment horizontal="center" vertical="top"/>
    </xf>
    <xf numFmtId="172" fontId="7" fillId="0" borderId="1" xfId="0">
      <alignment horizontal="center" vertical="top"/>
    </xf>
    <xf numFmtId="0" fontId="2" fillId="3" borderId="1" xfId="0">
      <alignment horizontal="center" vertical="top"/>
    </xf>
    <xf numFmtId="3" fontId="7" fillId="3" borderId="1" xfId="0">
      <alignment horizontal="center" vertical="top"/>
    </xf>
    <xf numFmtId="1" fontId="7" fillId="3" borderId="1" xfId="0">
      <alignment horizontal="center" vertical="top"/>
    </xf>
    <xf numFmtId="0" fontId="8" fillId="0" borderId="1" xfId="0">
      <alignment vertical="top"/>
    </xf>
    <xf numFmtId="0" fontId="5" fillId="2" borderId="2" xfId="0">
      <alignment horizontal="center" vertical="top"/>
    </xf>
    <xf numFmtId="0" fontId="5" fillId="2" borderId="10" xfId="0">
      <alignment horizontal="center" vertical="top"/>
    </xf>
    <xf numFmtId="0" fontId="6" fillId="0" borderId="11" xfId="0">
      <alignment vertical="top"/>
    </xf>
    <xf numFmtId="172" fontId="9" fillId="0" borderId="11" xfId="0">
      <alignment vertical="top"/>
    </xf>
    <xf numFmtId="1" fontId="3" fillId="0" borderId="12" xfId="0">
      <alignment horizontal="center" vertical="top"/>
    </xf>
    <xf numFmtId="0" fontId="2" fillId="3" borderId="13" xfId="0">
      <alignment vertical="top"/>
    </xf>
    <xf numFmtId="172" fontId="2" fillId="3" borderId="13" xfId="0">
      <alignment vertical="top"/>
    </xf>
    <xf numFmtId="1" fontId="2" fillId="3" borderId="14" xfId="0">
      <alignment horizontal="center" vertical="top"/>
    </xf>
  </cellXfs>
  <cellStyles count="1">
    <cellStyle name="Normal" xfId="0" builtinId="0"/>
  </cellStyles>
  <dxfs count="4">
    <dxf>
      <font>
        <b/>
        <sz val="11"/>
        <color rgb="FFC00000"/>
        <name val="Aptos"/>
      </font>
    </dxf>
    <dxf>
      <font>
        <color rgb="FF2E7D32"/>
      </font>
    </dxf>
    <dxf>
      <font>
        <color rgb="FFE67E00"/>
      </font>
    </dxf>
    <dxf>
      <font>
        <color rgb="FF757575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65CE02F-6A28-0032-E336-50F0488491CF}" mc:Ignorable="x14ac xr xr2 xr3">
  <sheetPr>
    <tabColor rgb="FF2E7D32"/>
  </sheetPr>
  <dimension ref="A1:CV10000"/>
  <sheetViews>
    <sheetView showGridLines="0" zoomScale="90" workbookViewId="0" tabSelected="1">
      <pane xSplit="1" ySplit="5" topLeftCell="B6" activePane="bottomRight" state="frozen"/>
      <selection pane="bottomLeft" activeCell="A6" sqref="A6"/>
      <selection pane="topRight" activeCell="B1" sqref="B1"/>
      <selection pane="bottomRight" activeCell="A1" sqref="A1"/>
    </sheetView>
  </sheetViews>
  <sheetFormatPr defaultRowHeight="15" defaultColWidth="7.75390625" customHeight="1"/>
  <cols>
    <col min="1" max="1" width="3.125" customWidth="1"/>
    <col min="2" max="2" width="11.875" customWidth="1"/>
    <col min="3" max="3" width="12.50390625" customWidth="1"/>
    <col min="4" max="4" width="20.625" customWidth="1"/>
    <col min="5" max="5" width="27.50390625" customWidth="1"/>
    <col min="6" max="6" width="13.125" customWidth="1"/>
    <col min="7" max="8" width="11.25390625" customWidth="1"/>
    <col min="9" max="9" width="11.875" customWidth="1"/>
    <col min="10" max="10" width="19.375" customWidth="1"/>
    <col min="11" max="11" width="13.125" customWidth="1"/>
    <col min="12" max="12" width="16.25390625" customWidth="1"/>
    <col min="13" max="13" width="15.00390625" customWidth="1"/>
    <col min="14" max="14" width="22.50390625" customWidth="1"/>
  </cols>
  <sheetData>
    <row r="2" ht="24" customHeight="1">
      <c r="B2" s="1" t="s">
        <v>0</v>
      </c>
      <c r="L2" s="2" t="s">
        <v>1</v>
      </c>
      <c r="M2" s="3">
        <v>46102</v>
      </c>
    </row>
    <row r="3" ht="15" customHeight="1">
      <c r="B3" s="4" t="s">
        <v>2</v>
      </c>
    </row>
    <row r="5" ht="25.5" customHeight="1"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7" t="s">
        <v>15</v>
      </c>
    </row>
    <row r="6" ht="21" customHeight="1">
      <c r="B6" s="8" t="s">
        <v>16</v>
      </c>
      <c r="C6" s="3">
        <v>46068</v>
      </c>
      <c r="D6" s="9" t="s">
        <v>17</v>
      </c>
      <c r="E6" s="9" t="s">
        <v>18</v>
      </c>
      <c r="F6" s="10">
        <v>4500</v>
      </c>
      <c r="G6" s="3">
        <v>46096</v>
      </c>
      <c r="H6" s="3">
        <v>46091</v>
      </c>
      <c r="I6" s="10">
        <v>4500</v>
      </c>
      <c r="J6" s="11" t="str">
        <f t="shared" si="0" ref="J6:J13">IF(I6&gt;=F6,"Paid",IF(G6&lt;$M$2,IF(I6&gt;0,"Partial &amp; Overdue","Overdue"),IF(I6&gt;0,"Partial","Unpaid")))</f>
        <v>Paid</v>
      </c>
      <c r="K6" s="12">
        <f t="shared" si="1" ref="K6:K13">IF(J6="Paid",0,MAX(0,$M$2-G6))</f>
        <v>0</v>
      </c>
      <c r="L6" s="13">
        <f t="shared" si="2" ref="L6:L13">F6-I6</f>
        <v>0</v>
      </c>
      <c r="M6" s="9" t="s">
        <v>20</v>
      </c>
      <c r="N6" s="14"/>
    </row>
    <row r="7" ht="21" customHeight="1">
      <c r="B7" s="8" t="s">
        <v>21</v>
      </c>
      <c r="C7" s="3">
        <v>46073</v>
      </c>
      <c r="D7" s="9" t="s">
        <v>22</v>
      </c>
      <c r="E7" s="9" t="s">
        <v>23</v>
      </c>
      <c r="F7" s="10">
        <v>2800</v>
      </c>
      <c r="G7" s="3">
        <v>46101</v>
      </c>
      <c r="H7" s="3"/>
      <c r="I7" s="10">
        <v>0</v>
      </c>
      <c r="J7" s="11" t="str">
        <f t="shared" si="0"/>
        <v>Overdue</v>
      </c>
      <c r="K7" s="12">
        <f t="shared" si="1"/>
        <v>1</v>
      </c>
      <c r="L7" s="13">
        <f t="shared" si="2"/>
        <v>2800</v>
      </c>
      <c r="M7" s="9"/>
      <c r="N7" s="14"/>
    </row>
    <row r="8" ht="21" customHeight="1">
      <c r="B8" s="8" t="s">
        <v>25</v>
      </c>
      <c r="C8" s="3">
        <v>46032</v>
      </c>
      <c r="D8" s="9" t="s">
        <v>26</v>
      </c>
      <c r="E8" s="9" t="s">
        <v>27</v>
      </c>
      <c r="F8" s="10">
        <v>12000</v>
      </c>
      <c r="G8" s="3">
        <v>46063</v>
      </c>
      <c r="H8" s="3">
        <v>46078</v>
      </c>
      <c r="I8" s="10">
        <v>8000</v>
      </c>
      <c r="J8" s="11" t="str">
        <f t="shared" si="0"/>
        <v>Partial &amp; Overdue</v>
      </c>
      <c r="K8" s="12">
        <f t="shared" si="1"/>
        <v>39</v>
      </c>
      <c r="L8" s="13">
        <f t="shared" si="2"/>
        <v>4000</v>
      </c>
      <c r="M8" s="9" t="s">
        <v>29</v>
      </c>
      <c r="N8" s="14"/>
    </row>
    <row r="9" ht="21" customHeight="1">
      <c r="B9" s="8" t="s">
        <v>30</v>
      </c>
      <c r="C9" s="3">
        <v>46047</v>
      </c>
      <c r="D9" s="9" t="s">
        <v>31</v>
      </c>
      <c r="E9" s="9" t="s">
        <v>32</v>
      </c>
      <c r="F9" s="10">
        <v>3500</v>
      </c>
      <c r="G9" s="3">
        <v>46078</v>
      </c>
      <c r="H9" s="3"/>
      <c r="I9" s="10">
        <v>0</v>
      </c>
      <c r="J9" s="11" t="str">
        <f t="shared" si="0"/>
        <v>Overdue</v>
      </c>
      <c r="K9" s="12">
        <f t="shared" si="1"/>
        <v>24</v>
      </c>
      <c r="L9" s="13">
        <f t="shared" si="2"/>
        <v>3500</v>
      </c>
      <c r="M9" s="9"/>
      <c r="N9" s="14"/>
    </row>
    <row r="10" ht="21" customHeight="1">
      <c r="B10" s="8" t="s">
        <v>33</v>
      </c>
      <c r="C10" s="3">
        <v>46006</v>
      </c>
      <c r="D10" s="9" t="s">
        <v>17</v>
      </c>
      <c r="E10" s="9" t="s">
        <v>34</v>
      </c>
      <c r="F10" s="10">
        <v>1500</v>
      </c>
      <c r="G10" s="3">
        <v>46037</v>
      </c>
      <c r="H10" s="3">
        <v>46037</v>
      </c>
      <c r="I10" s="10">
        <v>1500</v>
      </c>
      <c r="J10" s="11" t="str">
        <f t="shared" si="0"/>
        <v>Paid</v>
      </c>
      <c r="K10" s="12">
        <f t="shared" si="1"/>
        <v>0</v>
      </c>
      <c r="L10" s="13">
        <f t="shared" si="2"/>
        <v>0</v>
      </c>
      <c r="M10" s="9" t="s">
        <v>35</v>
      </c>
      <c r="N10" s="14"/>
    </row>
    <row r="11" ht="21" customHeight="1">
      <c r="B11" s="8" t="s">
        <v>36</v>
      </c>
      <c r="C11" s="3">
        <v>46082</v>
      </c>
      <c r="D11" s="9" t="s">
        <v>37</v>
      </c>
      <c r="E11" s="9" t="s">
        <v>38</v>
      </c>
      <c r="F11" s="10">
        <v>6200</v>
      </c>
      <c r="G11" s="3">
        <v>46112</v>
      </c>
      <c r="H11" s="3"/>
      <c r="I11" s="10">
        <v>0</v>
      </c>
      <c r="J11" s="11" t="str">
        <f t="shared" si="0"/>
        <v>Unpaid</v>
      </c>
      <c r="K11" s="12">
        <f t="shared" si="1"/>
        <v>0</v>
      </c>
      <c r="L11" s="13">
        <f t="shared" si="2"/>
        <v>6200</v>
      </c>
      <c r="M11" s="9"/>
      <c r="N11" s="14"/>
    </row>
    <row r="12" ht="21" customHeight="1">
      <c r="B12" s="8" t="s">
        <v>40</v>
      </c>
      <c r="C12" s="3">
        <v>46086</v>
      </c>
      <c r="D12" s="9" t="s">
        <v>22</v>
      </c>
      <c r="E12" s="9" t="s">
        <v>41</v>
      </c>
      <c r="F12" s="10">
        <v>1800</v>
      </c>
      <c r="G12" s="3">
        <v>46117</v>
      </c>
      <c r="H12" s="3"/>
      <c r="I12" s="10">
        <v>0</v>
      </c>
      <c r="J12" s="11" t="str">
        <f t="shared" si="0"/>
        <v>Unpaid</v>
      </c>
      <c r="K12" s="12">
        <f t="shared" si="1"/>
        <v>0</v>
      </c>
      <c r="L12" s="13">
        <f t="shared" si="2"/>
        <v>1800</v>
      </c>
      <c r="M12" s="9"/>
      <c r="N12" s="14"/>
    </row>
    <row r="13" ht="21" customHeight="1">
      <c r="B13" s="15" t="s">
        <v>42</v>
      </c>
      <c r="C13" s="16">
        <v>46054</v>
      </c>
      <c r="D13" s="17" t="s">
        <v>26</v>
      </c>
      <c r="E13" s="17" t="s">
        <v>43</v>
      </c>
      <c r="F13" s="18">
        <v>15000</v>
      </c>
      <c r="G13" s="16">
        <v>46082</v>
      </c>
      <c r="H13" s="16">
        <v>46096</v>
      </c>
      <c r="I13" s="18">
        <v>15000</v>
      </c>
      <c r="J13" s="19" t="str">
        <f t="shared" si="0"/>
        <v>Paid</v>
      </c>
      <c r="K13" s="20">
        <f t="shared" si="1"/>
        <v>0</v>
      </c>
      <c r="L13" s="21">
        <f t="shared" si="2"/>
        <v>0</v>
      </c>
      <c r="M13" s="17" t="s">
        <v>29</v>
      </c>
      <c r="N13" s="22"/>
    </row>
  </sheetData>
  <conditionalFormatting sqref="J6:J100">
    <cfRule type="cellIs" dxfId="0" priority="5" operator="equal" text="null">
      <formula>"Overdue"</formula>
    </cfRule>
  </conditionalFormatting>
  <conditionalFormatting sqref="J6:J100">
    <cfRule type="cellIs" dxfId="1" priority="4" operator="equal" text="null">
      <formula>"Paid"</formula>
    </cfRule>
  </conditionalFormatting>
  <conditionalFormatting sqref="J6:J100">
    <cfRule type="cellIs" dxfId="2" priority="3" operator="equal" text="null">
      <formula>"Partial"</formula>
    </cfRule>
  </conditionalFormatting>
  <conditionalFormatting sqref="J6:J100">
    <cfRule type="cellIs" dxfId="0" priority="2" operator="equal" text="null">
      <formula>"Partial &amp; Overdue"</formula>
    </cfRule>
  </conditionalFormatting>
  <conditionalFormatting sqref="J6:J100">
    <cfRule type="cellIs" dxfId="3" priority="1" operator="equal" text="null">
      <formula>"Unpaid"</formula>
    </cfRule>
  </conditionalFormatting>
  <dataValidations count="1">
    <dataValidation allowBlank="1" prompt="Select a payment method" promptTitle="Payment Method" showErrorMessage="1" showInputMessage="1" sqref="M6:M100" type="list">
      <formula1>"Check,Wire,ACH,Credit Card,Cash,PayPal,Other"</formula1>
    </dataValidation>
  </dataValidations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E626DB2-1FA8-B7F8-2668-2C54125654D8}" mc:Ignorable="x14ac xr xr2 xr3">
  <sheetPr>
    <tabColor rgb="FF1565C0"/>
  </sheetPr>
  <dimension ref="A1:CV10000"/>
  <sheetViews>
    <sheetView showGridLines="0" topLeftCell="A1" zoomScale="90" workbookViewId="0">
      <selection activeCell="H13" sqref="H13"/>
    </sheetView>
  </sheetViews>
  <sheetFormatPr defaultRowHeight="15" defaultColWidth="7.75390625" customHeight="1"/>
  <cols>
    <col min="1" max="1" width="3.125" customWidth="1"/>
    <col min="2" max="3" width="20.625" customWidth="1"/>
    <col min="4" max="4" width="13.125" customWidth="1"/>
    <col min="5" max="5" width="20.625" customWidth="1"/>
    <col min="6" max="6" width="16.875" customWidth="1"/>
    <col min="7" max="7" width="3.125" customWidth="1"/>
    <col min="8" max="8" width="20.625" customWidth="1"/>
    <col min="9" max="9" width="16.875" customWidth="1"/>
  </cols>
  <sheetData>
    <row r="2" ht="24" customHeight="1">
      <c r="B2" s="1" t="s">
        <v>44</v>
      </c>
    </row>
    <row r="3" ht="15" customHeight="1">
      <c r="B3" s="4" t="s">
        <v>45</v>
      </c>
    </row>
    <row r="5" ht="28.5" customHeight="1">
      <c r="B5" s="23" t="s">
        <v>46</v>
      </c>
      <c r="C5" s="24">
        <f>SUM('Invoice Log'!F6:F100)</f>
        <v>47300</v>
      </c>
      <c r="E5" s="23" t="s">
        <v>47</v>
      </c>
      <c r="F5" s="24">
        <f>SUMPRODUCT(('Invoice Log'!I6:I100))</f>
        <v>29000</v>
      </c>
      <c r="H5" s="23" t="s">
        <v>48</v>
      </c>
      <c r="I5" s="24">
        <f>SUMPRODUCT(('Invoice Log'!L6:L100))</f>
        <v>18300</v>
      </c>
    </row>
    <row r="6" ht="9" customHeight="1"/>
    <row r="7" ht="28.5" customHeight="1">
      <c r="B7" s="25" t="s">
        <v>49</v>
      </c>
      <c r="C7" s="26">
        <f>COUNTA('Invoice Log'!B6:B100)</f>
        <v>8</v>
      </c>
      <c r="E7" s="25" t="s">
        <v>50</v>
      </c>
      <c r="F7" s="26">
        <f>COUNTIF('Invoice Log'!J6:J100,"Paid")</f>
        <v>3</v>
      </c>
      <c r="H7" s="25" t="s">
        <v>51</v>
      </c>
      <c r="I7" s="27">
        <f>COUNTIF('Invoice Log'!J6:J100,"Overdue")+COUNTIF('Invoice Log'!J6:J100,"Partial &amp; Overdue")</f>
        <v>3</v>
      </c>
    </row>
    <row r="8" ht="9" customHeight="1"/>
    <row r="10" ht="21" customHeight="1">
      <c r="B10" s="28" t="s">
        <v>52</v>
      </c>
    </row>
    <row r="11" ht="22.5" customHeight="1">
      <c r="B11" s="29" t="s">
        <v>53</v>
      </c>
      <c r="C11" s="29" t="s">
        <v>54</v>
      </c>
      <c r="D11" s="30" t="s">
        <v>55</v>
      </c>
    </row>
    <row r="12" ht="21" customHeight="1">
      <c r="B12" s="31" t="s">
        <v>56</v>
      </c>
      <c r="C12" s="32" cm="1">
        <f t="array" ref="C12">SUMPRODUCT(('Invoice Log'!K6:K100=0)*('Invoice Log'!J6:J100&lt;&gt;"Paid")*('Invoice Log'!L6:L100))</f>
        <v>8000</v>
      </c>
      <c r="D12" s="33" cm="1">
        <f t="array" ref="D12">SUMPRODUCT(('Invoice Log'!K6:K100=0)*('Invoice Log'!J6:J100&lt;&gt;"Paid")*('Invoice Log'!L6:L100&gt;0)*1)</f>
        <v>2</v>
      </c>
    </row>
    <row r="13" ht="21" customHeight="1">
      <c r="B13" s="31" t="s">
        <v>57</v>
      </c>
      <c r="C13" s="32" cm="1">
        <f t="array" ref="C13">SUMPRODUCT(('Invoice Log'!K6:K100&gt;=1)*('Invoice Log'!K6:K100&lt;=30)*('Invoice Log'!L6:L100))</f>
        <v>6300</v>
      </c>
      <c r="D13" s="33" cm="1">
        <f t="array" ref="D13">SUMPRODUCT(('Invoice Log'!K6:K100&gt;=1)*('Invoice Log'!K6:K100&lt;=30)*('Invoice Log'!L6:L100&gt;0)*1)</f>
        <v>2</v>
      </c>
    </row>
    <row r="14" ht="21" customHeight="1">
      <c r="B14" s="31" t="s">
        <v>58</v>
      </c>
      <c r="C14" s="32" cm="1">
        <f t="array" ref="C14">SUMPRODUCT(('Invoice Log'!K6:K100&gt;=31)*('Invoice Log'!K6:K100&lt;=60)*('Invoice Log'!L6:L100))</f>
        <v>4000</v>
      </c>
      <c r="D14" s="33" cm="1">
        <f t="array" ref="D14">SUMPRODUCT(('Invoice Log'!K6:K100&gt;=31)*('Invoice Log'!K6:K100&lt;=60)*('Invoice Log'!L6:L100&gt;0)*1)</f>
        <v>1</v>
      </c>
    </row>
    <row r="15" ht="21" customHeight="1">
      <c r="B15" s="31" t="s">
        <v>59</v>
      </c>
      <c r="C15" s="32" cm="1">
        <f t="array" ref="C15">SUMPRODUCT(('Invoice Log'!K6:K100&gt;=61)*('Invoice Log'!K6:K100&lt;=90)*('Invoice Log'!L6:L100))</f>
        <v>0</v>
      </c>
      <c r="D15" s="33" cm="1">
        <f t="array" ref="D15">SUMPRODUCT(('Invoice Log'!K6:K100&gt;=61)*('Invoice Log'!K6:K100&lt;=90)*('Invoice Log'!L6:L100&gt;0)*1)</f>
        <v>0</v>
      </c>
    </row>
    <row r="16" ht="21" customHeight="1">
      <c r="B16" s="31" t="s">
        <v>60</v>
      </c>
      <c r="C16" s="32" cm="1">
        <f t="array" ref="C16">SUMPRODUCT(('Invoice Log'!K6:K100&gt;90)*('Invoice Log'!L6:L100))</f>
        <v>0</v>
      </c>
      <c r="D16" s="33" cm="1">
        <f t="array" ref="D16">SUMPRODUCT(('Invoice Log'!K6:K100&gt;90)*('Invoice Log'!L6:L100&gt;0)*1)</f>
        <v>0</v>
      </c>
    </row>
    <row r="17" ht="21" customHeight="1">
      <c r="B17" s="34" t="s">
        <v>48</v>
      </c>
      <c r="C17" s="35">
        <f t="shared" si="0" ref="C17:D17">SUM(C12:C16)</f>
        <v>18300</v>
      </c>
      <c r="D17" s="36">
        <f t="shared" si="0"/>
        <v>5</v>
      </c>
    </row>
  </sheetData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6735fb6b-ad28-4381-b19e-817df21d7a6f</vt:lpwstr>
  </property>
</Properties>
</file>