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Income Statement" sheetId="1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<sst xmlns="http://schemas.openxmlformats.org/spreadsheetml/2006/main" count="43" uniqueCount="43">
  <si>
    <t>Income Statement</t>
  </si>
  <si>
    <t>Company Name</t>
  </si>
  <si>
    <t>For the Year Ended December 31, 2025</t>
  </si>
  <si>
    <t>Tax Rate:</t>
  </si>
  <si>
    <t>Q1</t>
  </si>
  <si>
    <t>Q2</t>
  </si>
  <si>
    <t>Q3</t>
  </si>
  <si>
    <t>Q4</t>
  </si>
  <si>
    <t>Full Year</t>
  </si>
  <si>
    <t>REVENUE</t>
  </si>
  <si>
    <t>Net Sales</t>
  </si>
  <si>
    <t>Service Revenue</t>
  </si>
  <si>
    <t>Other Revenue</t>
  </si>
  <si>
    <t>Total Revenue</t>
  </si>
  <si>
    <t>COST OF GOODS SOLD</t>
  </si>
  <si>
    <t>Materials</t>
  </si>
  <si>
    <t>Direct Labor</t>
  </si>
  <si>
    <t>Manufacturing Overhead</t>
  </si>
  <si>
    <t>Total Cost of Goods Sold</t>
  </si>
  <si>
    <t>GROSS PROFIT</t>
  </si>
  <si>
    <t>Gross Margin %</t>
  </si>
  <si>
    <t>OPERATING EXPENSES</t>
  </si>
  <si>
    <t>Salaries &amp; Wages</t>
  </si>
  <si>
    <t>Rent &amp; Occupancy</t>
  </si>
  <si>
    <t>Utilities</t>
  </si>
  <si>
    <t>Depreciation &amp; Amortization</t>
  </si>
  <si>
    <t>Marketing &amp; Advertising</t>
  </si>
  <si>
    <t>Insurance</t>
  </si>
  <si>
    <t>Professional Fees</t>
  </si>
  <si>
    <t>Office Supplies &amp; Other</t>
  </si>
  <si>
    <t>Total Operating Expenses</t>
  </si>
  <si>
    <t>OPERATING INCOME (EBIT)</t>
  </si>
  <si>
    <t>Operating Margin %</t>
  </si>
  <si>
    <t>EBITDA</t>
  </si>
  <si>
    <t>OTHER INCOME / (EXPENSES)</t>
  </si>
  <si>
    <t>Interest Income</t>
  </si>
  <si>
    <t>Interest Expense</t>
  </si>
  <si>
    <t>Other Income / (Expense)</t>
  </si>
  <si>
    <t>Total Other Income / (Expenses)</t>
  </si>
  <si>
    <t>INCOME BEFORE INCOME TAX</t>
  </si>
  <si>
    <t>Income Tax Expense</t>
  </si>
  <si>
    <t>NET INCOME</t>
  </si>
  <si>
    <t>Net Margin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</si>
</sst>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$#,##0_);($#,##0)"/>
    <numFmt numFmtId="175" formatCode="0.0%"/>
  </numFmts>
  <fonts count="10">
    <font>
      <b val="0"/>
      <i val="0"/>
      <sz val="12"/>
      <color theme="1"/>
      <name val="Aptos Narrow"/>
      <scheme val="minor"/>
    </font>
    <font>
      <b/>
      <i val="0"/>
      <sz val="18"/>
      <color rgb="FF223759"/>
      <name val="Aptos"/>
    </font>
    <font>
      <b val="0"/>
      <i val="0"/>
      <sz val="13"/>
      <color rgb="FF0070C0"/>
      <name val="Aptos"/>
    </font>
    <font>
      <b val="0"/>
      <i/>
      <sz val="11"/>
      <color rgb="FF0070C0"/>
      <name val="Aptos"/>
    </font>
    <font>
      <b val="0"/>
      <i val="0"/>
      <sz val="11"/>
      <color theme="1"/>
      <name val="Aptos"/>
    </font>
    <font>
      <b val="0"/>
      <i val="0"/>
      <sz val="11"/>
      <color rgb="FF0070C0"/>
      <name val="Aptos"/>
    </font>
    <font>
      <b/>
      <i val="0"/>
      <sz val="11"/>
      <color theme="1"/>
      <name val="Aptos"/>
    </font>
    <font>
      <b/>
      <i val="0"/>
      <sz val="12"/>
      <color theme="1"/>
      <name val="Aptos"/>
    </font>
    <font>
      <b val="0"/>
      <i/>
      <sz val="11"/>
      <color theme="1"/>
      <name val="Aptos"/>
    </font>
    <font>
      <b val="0"/>
      <i/>
      <sz val="11"/>
      <color rgb="FF808080"/>
      <name val="Aptos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8F0"/>
      </patternFill>
    </fill>
    <fill>
      <patternFill patternType="solid">
        <fgColor rgb="FFF5F5F5"/>
      </patternFill>
    </fill>
  </fills>
  <borders count="5">
    <border>
      <left/>
      <right/>
      <top/>
      <bottom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1"/>
  </cellStyleXfs>
  <cellXfs count="24">
    <xf numFmtId="0" fontId="0" fillId="0" borderId="1" xfId="0"/>
    <xf numFmtId="0" fontId="1" fillId="0" borderId="1" xfId="0"/>
    <xf numFmtId="0" fontId="2" fillId="0" borderId="1" xfId="0"/>
    <xf numFmtId="0" fontId="3" fillId="0" borderId="1" xfId="0"/>
    <xf numFmtId="0" fontId="4" fillId="0" borderId="1" xfId="0">
      <alignment horizontal="right" vertical="bottom"/>
    </xf>
    <xf numFmtId="9" fontId="5" fillId="0" borderId="1" xfId="0"/>
    <xf numFmtId="0" fontId="6" fillId="0" borderId="2" xfId="0">
      <alignment horizontal="center" vertical="bottom"/>
    </xf>
    <xf numFmtId="0" fontId="6" fillId="2" borderId="2" xfId="0">
      <alignment horizontal="center" vertical="bottom"/>
    </xf>
    <xf numFmtId="0" fontId="7" fillId="3" borderId="1" xfId="0"/>
    <xf numFmtId="0" fontId="6" fillId="3" borderId="1" xfId="0"/>
    <xf numFmtId="0" fontId="4" fillId="0" borderId="1" xfId="0">
      <alignment horizontal="left" vertical="bottom" indent="1"/>
    </xf>
    <xf numFmtId="171" fontId="5" fillId="0" borderId="1" xfId="0"/>
    <xf numFmtId="171" fontId="4" fillId="4" borderId="1" xfId="0"/>
    <xf numFmtId="0" fontId="6" fillId="0" borderId="1" xfId="0"/>
    <xf numFmtId="171" fontId="6" fillId="0" borderId="3" xfId="0"/>
    <xf numFmtId="171" fontId="6" fillId="4" borderId="3" xfId="0"/>
    <xf numFmtId="0" fontId="7" fillId="0" borderId="1" xfId="0"/>
    <xf numFmtId="0" fontId="8" fillId="0" borderId="1" xfId="0"/>
    <xf numFmtId="175" fontId="9" fillId="0" borderId="1" xfId="0"/>
    <xf numFmtId="175" fontId="9" fillId="4" borderId="1" xfId="0"/>
    <xf numFmtId="171" fontId="6" fillId="4" borderId="1" xfId="0"/>
    <xf numFmtId="171" fontId="4" fillId="0" borderId="1" xfId="0"/>
    <xf numFmtId="171" fontId="6" fillId="0" borderId="4" xfId="0"/>
    <xf numFmtId="171" fontId="6" fillId="4" borderId="4" xfId="0"/>
  </cellXfs>
  <cellStyles count="1">
    <cellStyle name="Normal" xfId="0" builtinId="0"/>
  </cellStyles>
  <dxfs count="1">
    <dxf>
      <font>
        <color rgb="FFCC000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1017F48-7058-2E48-D458-7C5F41913E58}" mc:Ignorable="x14ac xr xr2 xr3">
  <dimension ref="A1:CV10000"/>
  <sheetViews>
    <sheetView showGridLines="0" topLeftCell="A1" zoomScale="90" workbookViewId="0" tabSelected="1">
      <pane ySplit="6" topLeftCell="A7" activePane="bottomLeft" state="frozen"/>
      <selection pane="bottomLeft" activeCell="A1" sqref="A1"/>
    </sheetView>
  </sheetViews>
  <sheetFormatPr defaultRowHeight="15.997499999999997" defaultColWidth="9.00390625" customHeight="1"/>
  <cols>
    <col min="1" max="1" width="3.125" customWidth="1"/>
    <col min="2" max="2" width="5.00390625" customWidth="1"/>
    <col min="3" max="3" width="33.125" customWidth="1"/>
    <col min="4" max="4" width="18.50390625" customWidth="1"/>
    <col min="5" max="7" width="14.75390625" customWidth="1"/>
    <col min="8" max="8" width="18.125" customWidth="1"/>
    <col min="9" max="9" width="8.75390625" customWidth="1"/>
  </cols>
  <sheetData>
    <row r="1" ht="16.5" customHeight="1"/>
    <row r="2" ht="24.75" customHeight="1">
      <c r="B2" s="1" t="s">
        <v>0</v>
      </c>
    </row>
    <row r="3" ht="17.25" customHeight="1">
      <c r="B3" s="2" t="s">
        <v>1</v>
      </c>
    </row>
    <row r="4" ht="15.75" customHeight="1">
      <c r="B4" s="3" t="s">
        <v>2</v>
      </c>
      <c r="G4" s="4" t="s">
        <v>3</v>
      </c>
      <c r="H4" s="5">
        <v>0.25</v>
      </c>
    </row>
    <row r="5" ht="16.5" customHeight="1"/>
    <row r="6" ht="15.75" customHeight="1"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ht="16.5" customHeight="1"/>
    <row r="8" ht="16.5" customHeight="1">
      <c r="B8" s="8" t="s">
        <v>9</v>
      </c>
      <c r="C8" s="9"/>
      <c r="D8" s="9"/>
      <c r="E8" s="9"/>
      <c r="F8" s="9"/>
      <c r="G8" s="9"/>
      <c r="H8" s="9"/>
    </row>
    <row r="9" ht="15.75" customHeight="1">
      <c r="C9" s="10" t="s">
        <v>10</v>
      </c>
      <c r="D9" s="11">
        <v>520000</v>
      </c>
      <c r="E9" s="11">
        <v>545000</v>
      </c>
      <c r="F9" s="11">
        <v>530000</v>
      </c>
      <c r="G9" s="11">
        <v>580000</v>
      </c>
      <c r="H9" s="12">
        <f t="shared" si="0" ref="H9:H41">SUM(D9:G9)</f>
        <v>2175000</v>
      </c>
    </row>
    <row r="10" ht="15.75" customHeight="1">
      <c r="C10" s="10" t="s">
        <v>11</v>
      </c>
      <c r="D10" s="11">
        <v>85000</v>
      </c>
      <c r="E10" s="11">
        <v>90000</v>
      </c>
      <c r="F10" s="11">
        <v>88000</v>
      </c>
      <c r="G10" s="11">
        <v>95000</v>
      </c>
      <c r="H10" s="12">
        <f t="shared" si="0"/>
        <v>358000</v>
      </c>
    </row>
    <row r="11" ht="15.75" customHeight="1">
      <c r="C11" s="10" t="s">
        <v>12</v>
      </c>
      <c r="D11" s="11">
        <v>5000</v>
      </c>
      <c r="E11" s="11">
        <v>6000</v>
      </c>
      <c r="F11" s="11">
        <v>5500</v>
      </c>
      <c r="G11" s="11">
        <v>7000</v>
      </c>
      <c r="H11" s="12">
        <f t="shared" si="0"/>
        <v>23500</v>
      </c>
    </row>
    <row r="12" ht="15.75" customHeight="1">
      <c r="C12" s="13" t="s">
        <v>13</v>
      </c>
      <c r="D12" s="14">
        <f t="shared" si="1" ref="D12:G39">SUM(D9:D11)</f>
        <v>610000</v>
      </c>
      <c r="E12" s="14">
        <f t="shared" si="1"/>
        <v>641000</v>
      </c>
      <c r="F12" s="14">
        <f t="shared" si="1"/>
        <v>623500</v>
      </c>
      <c r="G12" s="14">
        <f t="shared" si="1"/>
        <v>682000</v>
      </c>
      <c r="H12" s="15">
        <f t="shared" si="0"/>
        <v>2556500</v>
      </c>
    </row>
    <row r="13" ht="16.5" customHeight="1"/>
    <row r="14" ht="16.5" customHeight="1">
      <c r="B14" s="8" t="s">
        <v>14</v>
      </c>
      <c r="C14" s="9"/>
      <c r="D14" s="9"/>
      <c r="E14" s="9"/>
      <c r="F14" s="9"/>
      <c r="G14" s="9"/>
      <c r="H14" s="9"/>
    </row>
    <row r="15" ht="15.75" customHeight="1">
      <c r="C15" s="10" t="s">
        <v>15</v>
      </c>
      <c r="D15" s="11">
        <v>180000</v>
      </c>
      <c r="E15" s="11">
        <v>190000</v>
      </c>
      <c r="F15" s="11">
        <v>185000</v>
      </c>
      <c r="G15" s="11">
        <v>200000</v>
      </c>
      <c r="H15" s="12">
        <f t="shared" si="0"/>
        <v>755000</v>
      </c>
    </row>
    <row r="16" ht="15.75" customHeight="1">
      <c r="C16" s="10" t="s">
        <v>16</v>
      </c>
      <c r="D16" s="11">
        <v>95000</v>
      </c>
      <c r="E16" s="11">
        <v>100000</v>
      </c>
      <c r="F16" s="11">
        <v>98000</v>
      </c>
      <c r="G16" s="11">
        <v>105000</v>
      </c>
      <c r="H16" s="12">
        <f t="shared" si="0"/>
        <v>398000</v>
      </c>
    </row>
    <row r="17" ht="15.75" customHeight="1">
      <c r="C17" s="10" t="s">
        <v>17</v>
      </c>
      <c r="D17" s="11">
        <v>42000</v>
      </c>
      <c r="E17" s="11">
        <v>44000</v>
      </c>
      <c r="F17" s="11">
        <v>43000</v>
      </c>
      <c r="G17" s="11">
        <v>46000</v>
      </c>
      <c r="H17" s="12">
        <f t="shared" si="0"/>
        <v>175000</v>
      </c>
    </row>
    <row r="18" ht="15.75" customHeight="1">
      <c r="C18" s="13" t="s">
        <v>18</v>
      </c>
      <c r="D18" s="14">
        <f t="shared" si="1"/>
        <v>317000</v>
      </c>
      <c r="E18" s="14">
        <f t="shared" si="1"/>
        <v>334000</v>
      </c>
      <c r="F18" s="14">
        <f t="shared" si="1"/>
        <v>326000</v>
      </c>
      <c r="G18" s="14">
        <f t="shared" si="1"/>
        <v>351000</v>
      </c>
      <c r="H18" s="15">
        <f t="shared" si="0"/>
        <v>1328000</v>
      </c>
    </row>
    <row r="19" ht="15.75" customHeight="1">
      <c r="B19" s="16"/>
      <c r="C19" s="13" t="s">
        <v>19</v>
      </c>
      <c r="D19" s="14">
        <f t="shared" si="2" ref="D19:H19">D12-D18</f>
        <v>293000</v>
      </c>
      <c r="E19" s="14">
        <f t="shared" si="2"/>
        <v>307000</v>
      </c>
      <c r="F19" s="14">
        <f t="shared" si="2"/>
        <v>297500</v>
      </c>
      <c r="G19" s="14">
        <f t="shared" si="2"/>
        <v>331000</v>
      </c>
      <c r="H19" s="15">
        <f t="shared" si="2"/>
        <v>1228500</v>
      </c>
    </row>
    <row r="20" ht="15.75" customHeight="1">
      <c r="C20" s="17" t="s">
        <v>20</v>
      </c>
      <c r="D20" s="18">
        <f t="shared" si="3" ref="D20:H20">IF(D12=0,0,D19/D12)</f>
        <v>0.480327868852459</v>
      </c>
      <c r="E20" s="18">
        <f t="shared" si="3"/>
        <v>0.478939157566303</v>
      </c>
      <c r="F20" s="18">
        <f t="shared" si="3"/>
        <v>0.477145148356055</v>
      </c>
      <c r="G20" s="18">
        <f t="shared" si="3"/>
        <v>0.48533724340176</v>
      </c>
      <c r="H20" s="19">
        <f t="shared" si="3"/>
        <v>0.480539800508508</v>
      </c>
    </row>
    <row r="21" ht="16.5" customHeight="1"/>
    <row r="22" ht="16.5" customHeight="1">
      <c r="B22" s="8" t="s">
        <v>21</v>
      </c>
      <c r="C22" s="9"/>
      <c r="D22" s="9"/>
      <c r="E22" s="9"/>
      <c r="F22" s="9"/>
      <c r="G22" s="9"/>
      <c r="H22" s="9"/>
    </row>
    <row r="23" ht="15.75" customHeight="1">
      <c r="C23" s="10" t="s">
        <v>22</v>
      </c>
      <c r="D23" s="11">
        <v>85000</v>
      </c>
      <c r="E23" s="11">
        <v>87000</v>
      </c>
      <c r="F23" s="11">
        <v>86000</v>
      </c>
      <c r="G23" s="11">
        <v>90000</v>
      </c>
      <c r="H23" s="12">
        <f t="shared" si="0"/>
        <v>348000</v>
      </c>
    </row>
    <row r="24" ht="15.75" customHeight="1">
      <c r="C24" s="10" t="s">
        <v>23</v>
      </c>
      <c r="D24" s="11">
        <v>18000</v>
      </c>
      <c r="E24" s="11">
        <v>18000</v>
      </c>
      <c r="F24" s="11">
        <v>18000</v>
      </c>
      <c r="G24" s="11">
        <v>18000</v>
      </c>
      <c r="H24" s="12">
        <f t="shared" si="0"/>
        <v>72000</v>
      </c>
    </row>
    <row r="25" ht="15.75" customHeight="1">
      <c r="C25" s="10" t="s">
        <v>24</v>
      </c>
      <c r="D25" s="11">
        <v>6500</v>
      </c>
      <c r="E25" s="11">
        <v>7000</v>
      </c>
      <c r="F25" s="11">
        <v>8500</v>
      </c>
      <c r="G25" s="11">
        <v>7500</v>
      </c>
      <c r="H25" s="12">
        <f t="shared" si="0"/>
        <v>29500</v>
      </c>
    </row>
    <row r="26" ht="15.75" customHeight="1">
      <c r="C26" s="10" t="s">
        <v>25</v>
      </c>
      <c r="D26" s="11">
        <v>12000</v>
      </c>
      <c r="E26" s="11">
        <v>12000</v>
      </c>
      <c r="F26" s="11">
        <v>12000</v>
      </c>
      <c r="G26" s="11">
        <v>12000</v>
      </c>
      <c r="H26" s="12">
        <f t="shared" si="0"/>
        <v>48000</v>
      </c>
    </row>
    <row r="27" ht="15.75" customHeight="1">
      <c r="C27" s="10" t="s">
        <v>26</v>
      </c>
      <c r="D27" s="11">
        <v>15000</v>
      </c>
      <c r="E27" s="11">
        <v>18000</v>
      </c>
      <c r="F27" s="11">
        <v>14000</v>
      </c>
      <c r="G27" s="11">
        <v>22000</v>
      </c>
      <c r="H27" s="12">
        <f t="shared" si="0"/>
        <v>69000</v>
      </c>
    </row>
    <row r="28" ht="15.75" customHeight="1">
      <c r="C28" s="10" t="s">
        <v>27</v>
      </c>
      <c r="D28" s="11">
        <v>5000</v>
      </c>
      <c r="E28" s="11">
        <v>5000</v>
      </c>
      <c r="F28" s="11">
        <v>5000</v>
      </c>
      <c r="G28" s="11">
        <v>5000</v>
      </c>
      <c r="H28" s="12">
        <f t="shared" si="0"/>
        <v>20000</v>
      </c>
    </row>
    <row r="29" ht="15.75" customHeight="1">
      <c r="C29" s="10" t="s">
        <v>28</v>
      </c>
      <c r="D29" s="11">
        <v>8000</v>
      </c>
      <c r="E29" s="11">
        <v>6000</v>
      </c>
      <c r="F29" s="11">
        <v>7000</v>
      </c>
      <c r="G29" s="11">
        <v>9000</v>
      </c>
      <c r="H29" s="12">
        <f t="shared" si="0"/>
        <v>30000</v>
      </c>
    </row>
    <row r="30" ht="15.75" customHeight="1">
      <c r="C30" s="10" t="s">
        <v>29</v>
      </c>
      <c r="D30" s="11">
        <v>4000</v>
      </c>
      <c r="E30" s="11">
        <v>4500</v>
      </c>
      <c r="F30" s="11">
        <v>4200</v>
      </c>
      <c r="G30" s="11">
        <v>5000</v>
      </c>
      <c r="H30" s="12">
        <f t="shared" si="0"/>
        <v>17700</v>
      </c>
    </row>
    <row r="31" ht="15.75" customHeight="1">
      <c r="C31" s="13" t="s">
        <v>30</v>
      </c>
      <c r="D31" s="14">
        <f t="shared" si="4" ref="D31:G31">SUM(D23:D30)</f>
        <v>153500</v>
      </c>
      <c r="E31" s="14">
        <f t="shared" si="4"/>
        <v>157500</v>
      </c>
      <c r="F31" s="14">
        <f t="shared" si="4"/>
        <v>154700</v>
      </c>
      <c r="G31" s="14">
        <f t="shared" si="4"/>
        <v>168500</v>
      </c>
      <c r="H31" s="15">
        <f t="shared" si="0"/>
        <v>634200</v>
      </c>
    </row>
    <row r="32" ht="15.75" customHeight="1">
      <c r="B32" s="16"/>
      <c r="C32" s="13" t="s">
        <v>31</v>
      </c>
      <c r="D32" s="14">
        <f t="shared" si="5" ref="D32:H32">D19-D31</f>
        <v>139500</v>
      </c>
      <c r="E32" s="14">
        <f t="shared" si="5"/>
        <v>149500</v>
      </c>
      <c r="F32" s="14">
        <f t="shared" si="5"/>
        <v>142800</v>
      </c>
      <c r="G32" s="14">
        <f t="shared" si="5"/>
        <v>162500</v>
      </c>
      <c r="H32" s="15">
        <f t="shared" si="5"/>
        <v>594300</v>
      </c>
    </row>
    <row r="33" ht="15.75" customHeight="1">
      <c r="C33" s="17" t="s">
        <v>32</v>
      </c>
      <c r="D33" s="18">
        <f t="shared" si="6" ref="D33:H33">IF(D12=0,0,D32/D12)</f>
        <v>0.228688524590164</v>
      </c>
      <c r="E33" s="18">
        <f t="shared" si="6"/>
        <v>0.233229329173167</v>
      </c>
      <c r="F33" s="18">
        <f t="shared" si="6"/>
        <v>0.229029671210906</v>
      </c>
      <c r="G33" s="18">
        <f t="shared" si="6"/>
        <v>0.238269794721408</v>
      </c>
      <c r="H33" s="19">
        <f t="shared" si="6"/>
        <v>0.232466262468218</v>
      </c>
    </row>
    <row r="34" ht="15.75" customHeight="1">
      <c r="C34" s="13" t="s">
        <v>33</v>
      </c>
      <c r="D34" s="14">
        <f t="shared" si="7" ref="D34:G34">D32+D26</f>
        <v>151500</v>
      </c>
      <c r="E34" s="14">
        <f t="shared" si="7"/>
        <v>161500</v>
      </c>
      <c r="F34" s="14">
        <f t="shared" si="7"/>
        <v>154800</v>
      </c>
      <c r="G34" s="14">
        <f t="shared" si="7"/>
        <v>174500</v>
      </c>
      <c r="H34" s="20">
        <f t="shared" si="0"/>
        <v>642300</v>
      </c>
    </row>
    <row r="35" ht="16.5" customHeight="1">
      <c r="B35" s="8" t="s">
        <v>34</v>
      </c>
      <c r="C35" s="9"/>
      <c r="D35" s="9"/>
      <c r="E35" s="9"/>
      <c r="F35" s="9"/>
      <c r="G35" s="9"/>
      <c r="H35" s="9"/>
    </row>
    <row r="36" ht="15.75" customHeight="1">
      <c r="C36" s="10" t="s">
        <v>35</v>
      </c>
      <c r="D36" s="11">
        <v>500</v>
      </c>
      <c r="E36" s="11">
        <v>600</v>
      </c>
      <c r="F36" s="11">
        <v>550</v>
      </c>
      <c r="G36" s="11">
        <v>700</v>
      </c>
      <c r="H36" s="12">
        <f t="shared" si="0"/>
        <v>2350</v>
      </c>
    </row>
    <row r="37" ht="15.75" customHeight="1">
      <c r="C37" s="10" t="s">
        <v>36</v>
      </c>
      <c r="D37" s="11">
        <v>-3500</v>
      </c>
      <c r="E37" s="11">
        <v>-3400</v>
      </c>
      <c r="F37" s="11">
        <v>-3300</v>
      </c>
      <c r="G37" s="11">
        <v>-3200</v>
      </c>
      <c r="H37" s="12">
        <f t="shared" si="0"/>
        <v>-13400</v>
      </c>
    </row>
    <row r="38" ht="15.75" customHeight="1">
      <c r="C38" s="10" t="s">
        <v>37</v>
      </c>
      <c r="D38" s="11">
        <v>1000</v>
      </c>
      <c r="E38" s="11">
        <v>-500</v>
      </c>
      <c r="F38" s="11">
        <v>800</v>
      </c>
      <c r="G38" s="11">
        <v>1200</v>
      </c>
      <c r="H38" s="12">
        <f t="shared" si="0"/>
        <v>2500</v>
      </c>
    </row>
    <row r="39" ht="15.75" customHeight="1">
      <c r="C39" s="13" t="s">
        <v>38</v>
      </c>
      <c r="D39" s="14">
        <f t="shared" si="1"/>
        <v>-2000</v>
      </c>
      <c r="E39" s="14">
        <f t="shared" si="1"/>
        <v>-3300</v>
      </c>
      <c r="F39" s="14">
        <f t="shared" si="1"/>
        <v>-1950</v>
      </c>
      <c r="G39" s="14">
        <f t="shared" si="1"/>
        <v>-1300</v>
      </c>
      <c r="H39" s="15">
        <f t="shared" si="0"/>
        <v>-8550</v>
      </c>
    </row>
    <row r="40" ht="15.75" customHeight="1">
      <c r="B40" s="13"/>
      <c r="C40" s="13" t="s">
        <v>39</v>
      </c>
      <c r="D40" s="14">
        <f t="shared" si="8" ref="D40:H40">D32+D39</f>
        <v>137500</v>
      </c>
      <c r="E40" s="14">
        <f t="shared" si="8"/>
        <v>146200</v>
      </c>
      <c r="F40" s="14">
        <f t="shared" si="8"/>
        <v>140850</v>
      </c>
      <c r="G40" s="14">
        <f t="shared" si="8"/>
        <v>161200</v>
      </c>
      <c r="H40" s="15">
        <f t="shared" si="8"/>
        <v>585750</v>
      </c>
    </row>
    <row r="41" ht="15.75" customHeight="1">
      <c r="C41" s="10" t="s">
        <v>40</v>
      </c>
      <c r="D41" s="21">
        <f t="shared" si="9" ref="D41:G41">ROUND(D40*$H$4,0)</f>
        <v>34375</v>
      </c>
      <c r="E41" s="21">
        <f t="shared" si="9"/>
        <v>36550</v>
      </c>
      <c r="F41" s="21">
        <f t="shared" si="9"/>
        <v>35213</v>
      </c>
      <c r="G41" s="21">
        <f t="shared" si="9"/>
        <v>40300</v>
      </c>
      <c r="H41" s="12">
        <f t="shared" si="0"/>
        <v>146438</v>
      </c>
    </row>
    <row r="42" ht="16.5" customHeight="1"/>
    <row r="43" ht="15.75" customHeight="1">
      <c r="B43" s="16"/>
      <c r="C43" s="13" t="s">
        <v>41</v>
      </c>
      <c r="D43" s="22">
        <f t="shared" si="10" ref="D43:H43">D40-D41</f>
        <v>103125</v>
      </c>
      <c r="E43" s="22">
        <f t="shared" si="10"/>
        <v>109650</v>
      </c>
      <c r="F43" s="22">
        <f t="shared" si="10"/>
        <v>105637</v>
      </c>
      <c r="G43" s="22">
        <f t="shared" si="10"/>
        <v>120900</v>
      </c>
      <c r="H43" s="23">
        <f t="shared" si="10"/>
        <v>439312</v>
      </c>
    </row>
    <row r="44" ht="15.75" customHeight="1">
      <c r="C44" s="17" t="s">
        <v>42</v>
      </c>
      <c r="D44" s="18">
        <f t="shared" si="11" ref="D44:H44">IF(D12=0,0,D43/D12)</f>
        <v>0.16905737704918</v>
      </c>
      <c r="E44" s="18">
        <f t="shared" si="11"/>
        <v>0.171060842433697</v>
      </c>
      <c r="F44" s="18">
        <f t="shared" si="11"/>
        <v>0.169425821972735</v>
      </c>
      <c r="G44" s="18">
        <f t="shared" si="11"/>
        <v>0.177272727272727</v>
      </c>
      <c r="H44" s="19">
        <f t="shared" si="11"/>
        <v>0.171841189125758</v>
      </c>
    </row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conditionalFormatting sqref="D9:H44">
    <cfRule type="cellIs" dxfId="0" priority="1" operator="lessThan" text="null">
      <formula>0</formula>
    </cfRule>
  </conditionalFormatting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bcfe03ff-804d-445d-b011-7a278cca1ed9</vt:lpwstr>
  </property>
</Properties>
</file>