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Relationship Id="rId4" Type="http://schemas.openxmlformats.org/officeDocument/2006/relationships/custom-properties" Target="/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r:id="rId1" name="Instructions" sheetId="1"/>
    <sheet r:id="rId2" name="EVM-Analysis" sheetId="2"/>
  </sheets>
  <calcPr calcId="0" iterateCount="100" iterateDelta="0.00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<sst xmlns="http://schemas.openxmlformats.org/spreadsheetml/2006/main" count="79" uniqueCount="79">
  <si>
    <t>EARNED VALUE MANAGEMENT — INSTRUCTIONS</t>
  </si>
  <si>
    <t>Getting Started</t>
  </si>
  <si>
    <t>1. Go to the 'EVM Analysis' sheet</t>
  </si>
  <si>
    <t>2. Update project info: Project Name, Prepared By, Date, Current Period</t>
  </si>
  <si>
    <t>3. Enter task names, WBS codes, and Budget at Completion (BAC) per task</t>
  </si>
  <si>
    <t>4. Distribute each task's budget across periods (cols E-P)</t>
  </si>
  <si>
    <t>Entering Actuals</t>
  </si>
  <si>
    <t>5. Enter cumulative Actual Cost (AC) in row 17 for completed periods</t>
  </si>
  <si>
    <t>6. Enter cumulative Earned Value (EV) in row 18 for completed periods</t>
  </si>
  <si>
    <t>7. All performance metrics (rows 21-28) calculate automatically</t>
  </si>
  <si>
    <t>Key Metrics</t>
  </si>
  <si>
    <t>CV (Cost Variance) = EV - AC → positive is under budget</t>
  </si>
  <si>
    <t>SV (Schedule Variance) = EV - PV → positive is ahead of schedule</t>
  </si>
  <si>
    <t>CPI (Cost Performance Index) = EV / AC → &gt;1.0 is good</t>
  </si>
  <si>
    <t>SPI (Schedule Performance Index) = EV / PV → &gt;1.0 is good</t>
  </si>
  <si>
    <t>EAC (Estimate at Completion) = BAC / CPI</t>
  </si>
  <si>
    <t>ETC (Estimate to Complete) = EAC - AC</t>
  </si>
  <si>
    <t>VAC (Variance at Completion) = BAC - EAC</t>
  </si>
  <si>
    <t>TCPI (To-Complete Performance Index) = remaining work / remaining budget</t>
  </si>
  <si>
    <t>Color Coding</t>
  </si>
  <si>
    <t>Blue font = editable input cells</t>
  </si>
  <si>
    <t>Black font = formula/calculated cells</t>
  </si>
  <si>
    <t>Green values = favorable (under budget / ahead of schedule)</t>
  </si>
  <si>
    <t>Red values = unfavorable (over budget / behind schedule)</t>
  </si>
  <si>
    <t>EARNED VALUE MANAGEMENT</t>
  </si>
  <si>
    <t>Project:</t>
  </si>
  <si>
    <t>Sample Construction Project</t>
  </si>
  <si>
    <t>Prepared By:</t>
  </si>
  <si>
    <t>Project Manager</t>
  </si>
  <si>
    <t>Date:</t>
  </si>
  <si>
    <t>Status:</t>
  </si>
  <si>
    <t>In Progress</t>
  </si>
  <si>
    <t>Priority:</t>
  </si>
  <si>
    <t>High</t>
  </si>
  <si>
    <t>BUDGETED COST (PV) BY TASK</t>
  </si>
  <si>
    <t>WBS</t>
  </si>
  <si>
    <t>Task Name</t>
  </si>
  <si>
    <t>BAC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</si>
  <si>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</si>
  <si>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</si>
  <si>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</si>
  <si>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</si>
  <si>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</si>
  <si>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</si>
  <si>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</si>
  <si>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</si>
  <si>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</si>
  <si>
    <t>Period 10</t>
  </si>
  <si>
    <t>Period 11</t>
  </si>
  <si>
    <t>Period 12</t>
  </si>
  <si>
    <t>Site Preparation</t>
  </si>
  <si>
    <t>Foundation</t>
  </si>
  <si>
    <t>Framing</t>
  </si>
  <si>
    <t>Electrical</t>
  </si>
  <si>
    <t>Plumbing</t>
  </si>
  <si>
    <t>Finishing</t>
  </si>
  <si>
    <t>TOTAL (BAC)</t>
  </si>
  <si>
    <t>CUMULATIVE VALUES &amp; PERFORMANCE</t>
  </si>
  <si>
    <t>Cumulative PV (BCWS)</t>
  </si>
  <si>
    <t>Actual Cost (AC/ACWP)</t>
  </si>
  <si>
    <t>Earned Value (EV/BCWP)</t>
  </si>
  <si>
    <t>PERFORMANCE METRICS</t>
  </si>
  <si>
    <t>Cost Variance (CV)</t>
  </si>
  <si>
    <t xml:space="preserve"> = EV - AC</t>
  </si>
  <si>
    <t/>
  </si>
  <si>
    <t>Schedule Variance (SV)</t>
  </si>
  <si>
    <t xml:space="preserve"> = EV - PV</t>
  </si>
  <si>
    <t>CPI (Cost Performance)</t>
  </si>
  <si>
    <t xml:space="preserve"> = EV / AC</t>
  </si>
  <si>
    <t>SPI (Schedule Performance)</t>
  </si>
  <si>
    <t xml:space="preserve"> = EV / PV</t>
  </si>
  <si>
    <t>EAC (Estimate at Completion)</t>
  </si>
  <si>
    <t xml:space="preserve"> = BAC / CPI</t>
  </si>
  <si>
    <t>ETC (Estimate to Complete)</t>
  </si>
  <si>
    <t xml:space="preserve"> = EAC - AC</t>
  </si>
  <si>
    <t>VAC (Variance at Completion)</t>
  </si>
  <si>
    <t xml:space="preserve"> = BAC - EAC</t>
  </si>
  <si>
    <t>TCPI (To-Complete PI)</t>
  </si>
  <si>
    <t xml:space="preserve"> = (BAC-EV)/(BAC-AC)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</si>
</sst>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MM/DD/YYYY"/>
    <numFmt numFmtId="172" formatCode="$#,##0"/>
  </numFmts>
  <fonts count="11">
    <font>
      <b val="0"/>
      <i val="0"/>
      <sz val="12"/>
      <color theme="1"/>
      <name val="Aptos Narrow"/>
      <scheme val="minor"/>
    </font>
    <font>
      <b/>
      <i val="0"/>
      <sz val="16"/>
      <color rgb="FFFFFFFF"/>
      <name val="Aptos"/>
    </font>
    <font>
      <b/>
      <i val="0"/>
      <sz val="12"/>
      <color rgb="FF3A7CA5"/>
      <name val="Aptos"/>
    </font>
    <font>
      <b val="0"/>
      <i val="0"/>
      <sz val="11"/>
      <color theme="1"/>
      <name val="Aptos"/>
    </font>
    <font>
      <b val="0"/>
      <i val="0"/>
      <sz val="11"/>
      <color rgb="FF666666"/>
      <name val="Aptos"/>
    </font>
    <font>
      <b val="0"/>
      <i val="0"/>
      <sz val="11"/>
      <color rgb="FF0070C0"/>
      <name val="Aptos"/>
    </font>
    <font>
      <b/>
      <i val="0"/>
      <sz val="11"/>
      <color rgb="FFFFFFFF"/>
      <name val="Aptos"/>
    </font>
    <font>
      <b val="0"/>
      <i val="0"/>
      <sz val="11"/>
      <color auto="1"/>
      <name val="Aptos"/>
    </font>
    <font>
      <b/>
      <i val="0"/>
      <sz val="11"/>
      <color auto="1"/>
      <name val="Aptos"/>
    </font>
    <font>
      <b val="0"/>
      <i val="0"/>
      <sz val="11"/>
      <color rgb="FF0000FF"/>
      <name val="Aptos"/>
    </font>
    <font>
      <b val="0"/>
      <i/>
      <sz val="10"/>
      <color rgb="FF999999"/>
      <name val="Aptos"/>
    </font>
  </fonts>
  <fills count="7">
    <fill>
      <patternFill patternType="none"/>
    </fill>
    <fill>
      <patternFill patternType="gray125"/>
    </fill>
    <fill>
      <patternFill patternType="solid">
        <fgColor rgb="FF3A7CA5"/>
      </patternFill>
    </fill>
    <fill>
      <patternFill patternType="solid">
        <fgColor rgb="FF2B3E6F"/>
      </patternFill>
    </fill>
    <fill>
      <patternFill patternType="solid">
        <fgColor rgb="FFF5F7FA"/>
      </patternFill>
    </fill>
    <fill>
      <patternFill patternType="solid">
        <fgColor rgb="FFFFFFFF"/>
      </patternFill>
    </fill>
    <fill>
      <patternFill patternType="solid">
        <fgColor rgb="FFEDF1F7"/>
      </patternFill>
    </fill>
  </fills>
  <borders count="4">
    <border>
      <left/>
      <right/>
      <top/>
      <bottom/>
    </border>
    <border>
      <left/>
      <right/>
      <top/>
      <bottom/>
      <diagonal/>
    </border>
    <border>
      <left/>
      <right/>
      <top/>
      <bottom style="medium">
        <color rgb="FF3A7CA5"/>
      </bottom>
      <diagonal/>
    </border>
    <border>
      <left/>
      <right/>
      <top/>
      <bottom style="thin">
        <color rgb="FFD0D0D0"/>
      </bottom>
      <diagonal/>
    </border>
  </borders>
  <cellStyleXfs count="1">
    <xf numFmtId="0" fontId="0" fillId="0" borderId="1"/>
  </cellStyleXfs>
  <cellXfs count="34">
    <xf numFmtId="0" fontId="0" fillId="0" borderId="1" xfId="0"/>
    <xf numFmtId="0" fontId="1" fillId="2" borderId="1" xfId="0">
      <alignment vertical="center"/>
    </xf>
    <xf numFmtId="0" fontId="2" fillId="0" borderId="1" xfId="0"/>
    <xf numFmtId="0" fontId="3" fillId="0" borderId="1" xfId="0"/>
    <xf numFmtId="0" fontId="1" fillId="3" borderId="1" xfId="0">
      <alignment horizontal="left" vertical="center" indent="1"/>
    </xf>
    <xf numFmtId="0" fontId="4" fillId="0" borderId="1" xfId="0">
      <alignment horizontal="left" vertical="center"/>
    </xf>
    <xf numFmtId="0" fontId="5" fillId="0" borderId="1" xfId="0">
      <alignment horizontal="left" vertical="center"/>
    </xf>
    <xf numFmtId="171" fontId="5" fillId="0" borderId="1" xfId="0">
      <alignment horizontal="left" vertical="center"/>
    </xf>
    <xf numFmtId="0" fontId="4" fillId="0" borderId="1" xfId="0">
      <alignment horizontal="right" vertical="center"/>
    </xf>
    <xf numFmtId="0" fontId="2" fillId="0" borderId="2" xfId="0">
      <alignment vertical="top"/>
    </xf>
    <xf numFmtId="0" fontId="6" fillId="2" borderId="1" xfId="0">
      <alignment horizontal="center" vertical="center"/>
    </xf>
    <xf numFmtId="49" fontId="7" fillId="4" borderId="3" xfId="0">
      <alignment horizontal="center" vertical="center"/>
    </xf>
    <xf numFmtId="0" fontId="5" fillId="4" borderId="3" xfId="0">
      <alignment horizontal="left" vertical="center"/>
    </xf>
    <xf numFmtId="172" fontId="5" fillId="4" borderId="3" xfId="0">
      <alignment horizontal="right" vertical="center"/>
    </xf>
    <xf numFmtId="49" fontId="7" fillId="5" borderId="3" xfId="0">
      <alignment horizontal="center" vertical="center"/>
    </xf>
    <xf numFmtId="0" fontId="5" fillId="5" borderId="3" xfId="0">
      <alignment horizontal="left" vertical="center"/>
    </xf>
    <xf numFmtId="172" fontId="5" fillId="5" borderId="3" xfId="0">
      <alignment horizontal="right" vertical="center"/>
    </xf>
    <xf numFmtId="0" fontId="6" fillId="2" borderId="1" xfId="0">
      <alignment horizontal="left" vertical="center"/>
    </xf>
    <xf numFmtId="172" fontId="6" fillId="2" borderId="1" xfId="0">
      <alignment horizontal="right" vertical="center"/>
    </xf>
    <xf numFmtId="0" fontId="8" fillId="6" borderId="1" xfId="0">
      <alignment horizontal="left" vertical="center"/>
    </xf>
    <xf numFmtId="172" fontId="8" fillId="6" borderId="1" xfId="0">
      <alignment horizontal="right" vertical="center"/>
    </xf>
    <xf numFmtId="0" fontId="8" fillId="0" borderId="1" xfId="0">
      <alignment horizontal="left" vertical="center"/>
    </xf>
    <xf numFmtId="172" fontId="5" fillId="0" borderId="1" xfId="0">
      <alignment horizontal="right" vertical="center"/>
    </xf>
    <xf numFmtId="172" fontId="9" fillId="0" borderId="1" xfId="0">
      <alignment horizontal="right" vertical="center"/>
    </xf>
    <xf numFmtId="0" fontId="8" fillId="4" borderId="1" xfId="0">
      <alignment horizontal="left" vertical="center"/>
    </xf>
    <xf numFmtId="0" fontId="10" fillId="4" borderId="1" xfId="0">
      <alignment horizontal="left" vertical="center"/>
    </xf>
    <xf numFmtId="172" fontId="7" fillId="4" borderId="1" xfId="0">
      <alignment horizontal="right" vertical="center"/>
    </xf>
    <xf numFmtId="0" fontId="8" fillId="5" borderId="1" xfId="0">
      <alignment horizontal="left" vertical="center"/>
    </xf>
    <xf numFmtId="0" fontId="10" fillId="5" borderId="1" xfId="0">
      <alignment horizontal="left" vertical="center"/>
    </xf>
    <xf numFmtId="172" fontId="7" fillId="5" borderId="1" xfId="0">
      <alignment horizontal="right" vertical="center"/>
    </xf>
    <xf numFmtId="2" fontId="7" fillId="4" borderId="1" xfId="0">
      <alignment horizontal="right" vertical="center"/>
    </xf>
    <xf numFmtId="2" fontId="7" fillId="5" borderId="1" xfId="0">
      <alignment horizontal="right" vertical="center"/>
    </xf>
    <xf numFmtId="0" fontId="10" fillId="0" borderId="1" xfId="0">
      <alignment horizontal="left" vertical="center"/>
    </xf>
    <xf numFmtId="2" fontId="7" fillId="0" borderId="1" xfId="0">
      <alignment horizontal="right" vertical="center"/>
    </xf>
  </cellXfs>
  <cellStyles count="1">
    <cellStyle name="Normal" xfId="0" builtinId="0"/>
  </cellStyles>
  <dxfs count="4">
    <dxf>
      <font>
        <color rgb="FF2E8B57"/>
      </font>
    </dxf>
    <dxf>
      <font>
        <color rgb="FFD94040"/>
      </font>
    </dxf>
    <dxf>
      <font>
        <color rgb="FF006100"/>
      </font>
    </dxf>
    <dxf>
      <font>
        <color rgb="FFCC0000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sharedStrings" Target="sharedStrings.xml"/><Relationship Id="rId6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:chartSpace xmlns:a="http://schemas.openxmlformats.org/drawingml/2006/main" xmlns:r="http://schemas.openxmlformats.org/officeDocument/2006/relationships" xmlns:c="http://schemas.openxmlformats.org/drawingml/2006/chart" xmlns:c16r2="http://schemas.microsoft.com/office/drawing/2015/06/chart">
  <c:roundedCorners val="0"/>
  <c:chart>
    <c:title>
      <c:tx>
        <c:rich>
          <a:bodyPr/>
          <a:p>
            <a:pPr>
              <a:defRPr sz="900" b="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</a:defRPr>
            </a:pPr>
            <a:r>
              <a:rPr sz="900" b="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</a:rPr>
              <a:t>Earned Value S-Curve</a:t>
            </a:r>
            <a:endParaRPr/>
          </a:p>
        </c:rich>
      </c:tx>
      <c:overlay val="0"/>
      <c:spPr>
        <a:noFill/>
        <a:ln>
          <a:noFill/>
        </a:ln>
      </c:spPr>
    </c:title>
    <c:autoTitleDeleted val="0"/>
    <c:plotArea>
      <c:lineChart chartType="8">
        <c:ser seriesType="2">
          <c:idx val="0"/>
          <c:order val="0"/>
          <c:tx>
            <c:strRef>
              <c:f>Planned Value (PV)</c:f>
            </c:strRef>
          </c:tx>
          <c:spPr>
            <a:solidFill>
              <a:srgbClr val="4472c4"/>
            </a:solidFill>
            <a:ln w="19050">
              <a:solidFill>
                <a:srgbClr val="4472c4"/>
              </a:solidFill>
            </a:ln>
          </c:spPr>
          <c:cat>
            <c:strRef>
              <c:f>'EVM-Analysis'!$E$6:$P$6</c:f>
            </c:strRef>
          </c:cat>
          <c:val>
            <c:numRef>
              <c:f>'EVM-Analysis'!$E$16:$P$16</c:f>
              <c:numCache>
                <c:formatCode>$#,##0</c:formatCode>
              </c:numCache>
            </c:numRef>
          </c:val>
          <c:extLst/>
          <c:smooth val="0"/>
          <c:marker>
            <c:symbol val="circle"/>
            <c:size val="5"/>
            <c:spPr>
              <a:solidFill>
                <a:srgbClr val="4472c4"/>
              </a:solidFill>
            </c:spPr>
          </c:marker>
        </c:ser>
        <c:ser seriesType="2">
          <c:idx val="1"/>
          <c:order val="1"/>
          <c:tx>
            <c:strRef>
              <c:f>Actual Cost (AC)</c:f>
            </c:strRef>
          </c:tx>
          <c:spPr>
            <a:solidFill>
              <a:srgbClr val="ed7d31"/>
            </a:solidFill>
            <a:ln w="19050">
              <a:solidFill>
                <a:srgbClr val="ed7d31"/>
              </a:solidFill>
            </a:ln>
          </c:spPr>
          <c:cat>
            <c:strRef>
              <c:f>'EVM-Analysis'!$E$6:$P$6</c:f>
            </c:strRef>
          </c:cat>
          <c:val>
            <c:numRef>
              <c:f>'EVM-Analysis'!$E$17:$P$17</c:f>
              <c:numCache>
                <c:formatCode>$#,##0</c:formatCode>
              </c:numCache>
            </c:numRef>
          </c:val>
          <c:extLst/>
          <c:smooth val="0"/>
          <c:marker>
            <c:symbol val="circle"/>
            <c:size val="5"/>
            <c:spPr>
              <a:solidFill>
                <a:srgbClr val="ed7d31"/>
              </a:solidFill>
            </c:spPr>
          </c:marker>
        </c:ser>
        <c:ser seriesType="2">
          <c:idx val="2"/>
          <c:order val="2"/>
          <c:tx>
            <c:strRef>
              <c:f>Earned Value (EV)</c:f>
            </c:strRef>
          </c:tx>
          <c:spPr>
            <a:solidFill>
              <a:srgbClr val="70ad47"/>
            </a:solidFill>
            <a:ln w="19050">
              <a:solidFill>
                <a:srgbClr val="70ad47"/>
              </a:solidFill>
            </a:ln>
          </c:spPr>
          <c:cat>
            <c:strRef>
              <c:f>'EVM-Analysis'!$E$6:$P$6</c:f>
            </c:strRef>
          </c:cat>
          <c:val>
            <c:numRef>
              <c:f>'EVM-Analysis'!$E$18:$P$18</c:f>
              <c:numCache>
                <c:formatCode>$#,##0</c:formatCode>
              </c:numCache>
            </c:numRef>
          </c:val>
          <c:extLst/>
          <c:smooth val="0"/>
          <c:marker>
            <c:symbol val="circle"/>
            <c:size val="5"/>
            <c:spPr>
              <a:solidFill>
                <a:srgbClr val="70ad47"/>
              </a:solidFill>
            </c:spPr>
          </c:marker>
        </c:ser>
        <c:axId val="96620100"/>
        <c:axId val="60630781"/>
        <c:grouping val="standard"/>
        <c:varyColors val="0"/>
        <c:smooth val="0"/>
        <c:marker val="1"/>
      </c:lineChart>
      <c:catAx axisType="0">
        <c:axId val="96620100"/>
        <c:delete val="0"/>
        <c:majorTickMark val="none"/>
        <c:minorTickMark val="none"/>
        <c:tickLblPos val="nextTo"/>
        <c:axPos val="b"/>
        <c:scaling>
          <c:orientation val="minMax"/>
        </c:scaling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numFmt formatCode="General"/>
        <c:txPr>
          <a:bodyPr/>
          <a:p>
            <a:pPr>
              <a:defRPr sz="900" b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</a:defRPr>
            </a:pPr>
            <a:r>
              <a:rPr sz="900" b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</a:rPr>
              <a:t/>
            </a:r>
            <a:endParaRPr/>
          </a:p>
        </c:txPr>
        <c:auto val="1"/>
        <c:lblOffset val="0"/>
        <c:tickMarkSkip val="1"/>
        <c:noMultiLvlLbl val="1"/>
        <c:crosses val="autoZero"/>
        <c:crossAx val="60630781"/>
      </c:catAx>
      <c:valAx axisType="3">
        <c:axId val="60630781"/>
        <c:delete val="0"/>
        <c:majorTickMark val="none"/>
        <c:minorTickMark val="none"/>
        <c:tickLblPos val="nextTo"/>
        <c:axPos val="l"/>
        <c:scaling>
          <c:orientation val="minMax"/>
          <c:min val="0"/>
        </c:scaling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numFmt formatCode="$#,##0" sourceLinked="0"/>
        <c:txPr>
          <a:bodyPr/>
          <a:p>
            <a:pPr>
              <a:defRPr sz="900" b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</a:defRPr>
            </a:pPr>
            <a:r>
              <a:rPr sz="900" b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</a:rPr>
              <a:t/>
            </a:r>
            <a:endParaRPr/>
          </a:p>
        </c:txPr>
        <c:majorGridlines>
          <c:spPr>
            <a:ln w="9525">
              <a:solidFill>
                <a:srgbClr val="d9d9d9"/>
              </a:solidFill>
            </a:ln>
          </c:spPr>
        </c:majorGridlines>
        <c:crosses val="autoZero"/>
        <c:crossBetween val="between"/>
        <c:crossAx val="96620100"/>
      </c:valAx>
      <c:spPr>
        <a:noFill/>
        <a:ln>
          <a:noFill/>
        </a:ln>
      </c:spPr>
    </c:plotArea>
    <c:legend>
      <c:legendPos val="b"/>
      <c:overlay val="0"/>
      <c:spPr>
        <a:noFill/>
      </c:spPr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r>
            <a: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rPr>
            <a:t/>
          </a:r>
          <a:endParaRPr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0"/>
        </c16r3:dataDisplayOptions16>
      </c:ext>
    </c:extLst>
  </c:chart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4"/>
    </mc:Fallback>
  </mc:AlternateContent>
  <c:spPr>
    <a:solidFill>
      <a:srgbClr val="ffffff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r>
        <a:rPr b="0">
          <a:solidFill>
            <a:schemeClr val="tx1">
              <a:lumMod val="65000"/>
              <a:lumOff val="35000"/>
            </a:schemeClr>
          </a:solidFill>
          <a:latin typeface="+mn-lt"/>
        </a:rPr>
        <a:t/>
      </a:r>
      <a:endParaRPr/>
    </a:p>
  </c:txPr>
</c:chartSpace>
</file>

<file path=xl/charts/colors1.xml><?xml version="1.0" encoding="utf-8"?>
<cs:colorStyle xmlns:a="http://schemas.openxmlformats.org/drawingml/2006/main" xmlns:cs="http://schemas.microsoft.com/office/drawing/2012/chartStyle" meth="cycle" id="10">
  <a:schemeClr val="accent1"/>
  <a:schemeClr val="accent2"/>
  <a:schemeClr val="accent3"/>
  <a:schemeClr val="accent4"/>
  <a:schemeClr val="accent5"/>
  <a:schemeClr val="accent6"/>
  <a:schemeClr val="accent1">
    <a:lumMod val="60000"/>
  </a:schemeClr>
  <a:schemeClr val="accent2">
    <a:lumMod val="60000"/>
  </a:schemeClr>
  <a:schemeClr val="accent3">
    <a:lumMod val="60000"/>
  </a:schemeClr>
  <a:schemeClr val="accent4">
    <a:lumMod val="60000"/>
  </a:schemeClr>
  <a:schemeClr val="accent5">
    <a:lumMod val="60000"/>
  </a:schemeClr>
  <a:schemeClr val="accent6">
    <a:lumMod val="60000"/>
  </a:schemeClr>
  <a:schemeClr val="accent1">
    <a:lumMod val="80000"/>
    <a:lumOff val="20000"/>
  </a:schemeClr>
  <a:schemeClr val="accent2">
    <a:lumMod val="80000"/>
    <a:lumOff val="20000"/>
  </a:schemeClr>
  <a:schemeClr val="accent3">
    <a:lumMod val="80000"/>
    <a:lumOff val="20000"/>
  </a:schemeClr>
  <a:schemeClr val="accent4">
    <a:lumMod val="80000"/>
    <a:lumOff val="20000"/>
  </a:schemeClr>
  <a:schemeClr val="accent5">
    <a:lumMod val="80000"/>
    <a:lumOff val="20000"/>
  </a:schemeClr>
  <a:schemeClr val="accent6">
    <a:lumMod val="80000"/>
    <a:lumOff val="20000"/>
  </a:schemeClr>
  <a:schemeClr val="accent1">
    <a:lumMod val="80000"/>
  </a:schemeClr>
  <a:schemeClr val="accent2">
    <a:lumMod val="80000"/>
  </a:schemeClr>
  <a:schemeClr val="accent3">
    <a:lumMod val="80000"/>
  </a:schemeClr>
  <a:schemeClr val="accent4">
    <a:lumMod val="80000"/>
  </a:schemeClr>
  <a:schemeClr val="accent5">
    <a:lumMod val="80000"/>
  </a:schemeClr>
  <a:schemeClr val="accent6">
    <a:lumMod val="80000"/>
  </a:schemeClr>
  <a:schemeClr val="accent1">
    <a:lumMod val="60000"/>
    <a:lumOff val="40000"/>
  </a:schemeClr>
  <a:schemeClr val="accent2">
    <a:lumMod val="60000"/>
    <a:lumOff val="40000"/>
  </a:schemeClr>
  <a:schemeClr val="accent3">
    <a:lumMod val="60000"/>
    <a:lumOff val="40000"/>
  </a:schemeClr>
  <a:schemeClr val="accent4">
    <a:lumMod val="60000"/>
    <a:lumOff val="40000"/>
  </a:schemeClr>
  <a:schemeClr val="accent5">
    <a:lumMod val="60000"/>
    <a:lumOff val="40000"/>
  </a:schemeClr>
  <a:schemeClr val="accent6">
    <a:lumMod val="60000"/>
    <a:lumOff val="40000"/>
  </a:schemeClr>
  <a:schemeClr val="accent1">
    <a:lumMod val="50000"/>
  </a:schemeClr>
  <a:schemeClr val="accent2">
    <a:lumMod val="50000"/>
  </a:schemeClr>
  <a:schemeClr val="accent3">
    <a:lumMod val="50000"/>
  </a:schemeClr>
  <a:schemeClr val="accent4">
    <a:lumMod val="50000"/>
  </a:schemeClr>
  <a:schemeClr val="accent5">
    <a:lumMod val="50000"/>
  </a:schemeClr>
  <a:schemeClr val="accent6">
    <a:lumMod val="50000"/>
  </a:schemeClr>
  <a:schemeClr val="accent1">
    <a:lumMod val="70000"/>
    <a:lumOff val="30000"/>
  </a:schemeClr>
  <a:schemeClr val="accent2">
    <a:lumMod val="70000"/>
    <a:lumOff val="30000"/>
  </a:schemeClr>
  <a:schemeClr val="accent3">
    <a:lumMod val="70000"/>
    <a:lumOff val="30000"/>
  </a:schemeClr>
  <a:schemeClr val="accent4">
    <a:lumMod val="70000"/>
    <a:lumOff val="30000"/>
  </a:schemeClr>
  <a:schemeClr val="accent5">
    <a:lumMod val="70000"/>
    <a:lumOff val="30000"/>
  </a:schemeClr>
  <a:schemeClr val="accent6">
    <a:lumMod val="70000"/>
    <a:lumOff val="30000"/>
  </a:schemeClr>
  <a:schemeClr val="accent1">
    <a:lumMod val="70000"/>
  </a:schemeClr>
  <a:schemeClr val="accent2">
    <a:lumMod val="70000"/>
  </a:schemeClr>
  <a:schemeClr val="accent3">
    <a:lumMod val="70000"/>
  </a:schemeClr>
  <a:schemeClr val="accent4">
    <a:lumMod val="70000"/>
  </a:schemeClr>
  <a:schemeClr val="accent5">
    <a:lumMod val="70000"/>
  </a:schemeClr>
  <a:schemeClr val="accent6">
    <a:lumMod val="70000"/>
  </a:schemeClr>
  <a:schemeClr val="accent1">
    <a:lumMod val="50000"/>
    <a:lumOff val="50000"/>
  </a:schemeClr>
  <a:schemeClr val="accent2">
    <a:lumMod val="50000"/>
    <a:lumOff val="50000"/>
  </a:schemeClr>
  <a:schemeClr val="accent3">
    <a:lumMod val="50000"/>
    <a:lumOff val="50000"/>
  </a:schemeClr>
  <a:schemeClr val="accent4">
    <a:lumMod val="50000"/>
    <a:lumOff val="50000"/>
  </a:schemeClr>
  <a:schemeClr val="accent5">
    <a:lumMod val="50000"/>
    <a:lumOff val="50000"/>
  </a:schemeClr>
  <a:schemeClr val="accent6">
    <a:lumMod val="50000"/>
    <a:lumOff val="50000"/>
  </a:schemeClr>
</cs:colorStyle>
</file>

<file path=xl/charts/style1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28</xdr:row>
      <xdr:rowOff>19050</xdr:rowOff>
    </xdr:from>
    <xdr:to>
      <xdr:col>13</xdr:col>
      <xdr:colOff>285750</xdr:colOff>
      <xdr:row>45</xdr:row>
      <xdr:rowOff>19050</xdr:rowOff>
    </xdr:to>
    <xdr:graphicFrame>
      <xdr:nvGraphicFramePr>
        <xdr:cNvPr id="2" name="EVMChart"/>
        <xdr:cNvGraphicFramePr>
          <a:graphicFrameLocks noChangeAspect="0"/>
        </xdr:cNvGraphicFramePr>
      </xdr:nvGraphicFramePr>
      <xdr:xfrm>
        <a:off x="3746500" y="5607050"/>
        <a:ext cx="9038167" cy="32385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3EE7752-0478-F828-B64A-E158231C1978}" mc:Ignorable="x14ac xr xr2 xr3">
  <dimension ref="A1:CV10002"/>
  <sheetViews>
    <sheetView showGridLines="0" topLeftCell="A1" zoomScale="90" workbookViewId="0">
      <selection activeCell="A1" sqref="A1"/>
    </sheetView>
  </sheetViews>
  <sheetFormatPr defaultRowHeight="15.997499999999997" defaultColWidth="9.00390625" customHeight="1"/>
  <cols>
    <col min="1" max="1" width="2.75390625" customWidth="1"/>
    <col min="2" max="2" width="56.25390625" customWidth="1"/>
    <col min="3" max="3" width="37.50390625" customWidth="1"/>
  </cols>
  <sheetData>
    <row r="1" ht="16.5" customHeight="1"/>
    <row r="2" ht="22.5" customHeight="1">
      <c r="B2" s="1" t="s">
        <v>0</v>
      </c>
      <c r="C2" s="1"/>
    </row>
    <row r="3" ht="16.5" customHeight="1"/>
    <row r="4" ht="16.5" customHeight="1">
      <c r="B4" s="2" t="s">
        <v>1</v>
      </c>
    </row>
    <row r="5" ht="15.75" customHeight="1">
      <c r="B5" s="3" t="s">
        <v>2</v>
      </c>
    </row>
    <row r="6" ht="15.75" customHeight="1">
      <c r="B6" s="3" t="s">
        <v>3</v>
      </c>
    </row>
    <row r="7" ht="15.75" customHeight="1">
      <c r="B7" s="3" t="s">
        <v>4</v>
      </c>
    </row>
    <row r="8" ht="15.75" customHeight="1">
      <c r="B8" s="3" t="s">
        <v>5</v>
      </c>
    </row>
    <row r="9" ht="16.5" customHeight="1"/>
    <row r="10" ht="16.5" customHeight="1">
      <c r="B10" s="2" t="s">
        <v>6</v>
      </c>
    </row>
    <row r="11" ht="15.75" customHeight="1">
      <c r="B11" s="3" t="s">
        <v>7</v>
      </c>
    </row>
    <row r="12" ht="15.75" customHeight="1">
      <c r="B12" s="3" t="s">
        <v>8</v>
      </c>
    </row>
    <row r="13" ht="15.75" customHeight="1">
      <c r="B13" s="3" t="s">
        <v>9</v>
      </c>
    </row>
    <row r="14" ht="16.5" customHeight="1"/>
    <row r="15" ht="16.5" customHeight="1">
      <c r="B15" s="2" t="s">
        <v>10</v>
      </c>
    </row>
    <row r="16" ht="15.75" customHeight="1">
      <c r="B16" s="3" t="s">
        <v>11</v>
      </c>
    </row>
    <row r="17" ht="15.75" customHeight="1">
      <c r="B17" s="3" t="s">
        <v>12</v>
      </c>
    </row>
    <row r="18" ht="15.75" customHeight="1">
      <c r="B18" s="3" t="s">
        <v>13</v>
      </c>
    </row>
    <row r="19" ht="15.75" customHeight="1">
      <c r="B19" s="3" t="s">
        <v>14</v>
      </c>
    </row>
    <row r="20" ht="15.75" customHeight="1">
      <c r="B20" s="3" t="s">
        <v>15</v>
      </c>
    </row>
    <row r="21" ht="15.75" customHeight="1">
      <c r="B21" s="3" t="s">
        <v>16</v>
      </c>
    </row>
    <row r="22" ht="15.75" customHeight="1">
      <c r="B22" s="3" t="s">
        <v>17</v>
      </c>
    </row>
    <row r="23" ht="15.75" customHeight="1">
      <c r="B23" s="3" t="s">
        <v>18</v>
      </c>
    </row>
    <row r="24" ht="16.5" customHeight="1"/>
    <row r="25" ht="16.5" customHeight="1">
      <c r="B25" s="2" t="s">
        <v>19</v>
      </c>
    </row>
    <row r="26" ht="15.75" customHeight="1">
      <c r="B26" s="3" t="s">
        <v>20</v>
      </c>
    </row>
    <row r="27" ht="15.75" customHeight="1">
      <c r="B27" s="3" t="s">
        <v>21</v>
      </c>
    </row>
    <row r="28" ht="15.75" customHeight="1">
      <c r="B28" s="3" t="s">
        <v>22</v>
      </c>
    </row>
    <row r="29" ht="15.75" customHeight="1">
      <c r="B29" s="3" t="s">
        <v>23</v>
      </c>
    </row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  <row r="1002" ht="16.5" customHeight="1"/>
  </sheetData>
  <mergeCells>
    <mergeCell ref="B2:C2"/>
  </mergeCells>
  <printOptions/>
  <pageMargins left="0.7" right="0.7" top="0.75" bottom="0.75" header="0.3" footer="0.3"/>
  <pageSetup paperSize="1" pageOrder="downThenOver" orientation="portrait"/>
  <headerFooter>
    <oddHeader>&amp;L&amp;C&amp;R</oddHeader>
    <oddFooter>&amp;L&amp;C&amp;R</oddFooter>
  </headerFooter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A4FF238-124D-F7D8-6133-EAC9F35F0BF8}" mc:Ignorable="x14ac xr xr2 xr3">
  <dimension ref="A1:CV10000"/>
  <sheetViews>
    <sheetView showGridLines="0" zoomScale="90" workbookViewId="0" tabSelected="1">
      <pane xSplit="4" ySplit="6" topLeftCell="E7" activePane="bottomRight" state="frozen"/>
      <selection pane="bottomLeft" activeCell="A7" sqref="A7"/>
      <selection pane="topRight" activeCell="E1" sqref="E1"/>
      <selection pane="bottomRight" activeCell="A1" sqref="A1"/>
    </sheetView>
  </sheetViews>
  <sheetFormatPr defaultRowHeight="15" defaultColWidth="7.75390625" customHeight="1"/>
  <cols>
    <col min="1" max="1" width="2.75390625" customWidth="1"/>
    <col min="2" max="2" width="5.625" customWidth="1"/>
    <col min="3" max="3" width="22.50390625" customWidth="1"/>
    <col min="4" max="4" width="18.125" customWidth="1"/>
    <col min="5" max="10" width="13.125" customWidth="1"/>
    <col min="11" max="11" width="11.25390625" customWidth="1"/>
    <col min="12" max="12" width="13.125" customWidth="1"/>
    <col min="13" max="14" width="11.25390625" customWidth="1"/>
    <col min="15" max="16" width="13.125" customWidth="1"/>
    <col min="17" max="17" width="2.75390625" customWidth="1"/>
  </cols>
  <sheetData>
    <row r="1" ht="4.5" customHeight="1"/>
    <row r="2" ht="27" customHeight="1">
      <c r="B2" s="4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15" customHeight="1">
      <c r="B3" s="5" t="s">
        <v>25</v>
      </c>
      <c r="C3" s="6" t="s">
        <v>26</v>
      </c>
      <c r="E3" s="5" t="s">
        <v>27</v>
      </c>
      <c r="F3" s="6" t="s">
        <v>28</v>
      </c>
      <c r="H3" s="5" t="s">
        <v>29</v>
      </c>
      <c r="I3" s="7">
        <v>46100</v>
      </c>
      <c r="K3" s="8" t="s">
        <v>30</v>
      </c>
      <c r="L3" s="6" t="s">
        <v>31</v>
      </c>
      <c r="M3" s="8" t="s">
        <v>32</v>
      </c>
      <c r="N3" s="6" t="s">
        <v>33</v>
      </c>
    </row>
    <row r="4" ht="4.5" customHeight="1"/>
    <row r="5" ht="16.5" customHeight="1">
      <c r="B5" s="9" t="s">
        <v>34</v>
      </c>
      <c r="C5" s="9"/>
      <c r="D5" s="9"/>
    </row>
    <row r="6" ht="18" customHeight="1">
      <c r="B6" s="10" t="s">
        <v>35</v>
      </c>
      <c r="C6" s="10" t="s">
        <v>36</v>
      </c>
      <c r="D6" s="10" t="s">
        <v>37</v>
      </c>
      <c r="E6" s="10" t="s">
        <v>38</v>
      </c>
      <c r="F6" s="10" t="s">
        <v>39</v>
      </c>
      <c r="G6" s="10" t="s">
        <v>40</v>
      </c>
      <c r="H6" s="10" t="s">
        <v>41</v>
      </c>
      <c r="I6" s="10" t="s">
        <v>42</v>
      </c>
      <c r="J6" s="10" t="s">
        <v>43</v>
      </c>
      <c r="K6" s="10" t="s">
        <v>44</v>
      </c>
      <c r="L6" s="10" t="s">
        <v>45</v>
      </c>
      <c r="M6" s="10" t="s">
        <v>46</v>
      </c>
      <c r="N6" s="10" t="s">
        <v>47</v>
      </c>
      <c r="O6" s="10" t="s">
        <v>48</v>
      </c>
      <c r="P6" s="10" t="s">
        <v>49</v>
      </c>
    </row>
    <row r="7" ht="16.5" customHeight="1">
      <c r="B7" s="11">
        <v>1.1</v>
      </c>
      <c r="C7" s="12" t="s">
        <v>50</v>
      </c>
      <c r="D7" s="13">
        <v>4200</v>
      </c>
      <c r="E7" s="13">
        <v>700</v>
      </c>
      <c r="F7" s="13">
        <v>700</v>
      </c>
      <c r="G7" s="13">
        <v>700</v>
      </c>
      <c r="H7" s="13">
        <v>700</v>
      </c>
      <c r="I7" s="13">
        <v>700</v>
      </c>
      <c r="J7" s="13">
        <v>700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</row>
    <row r="8" ht="16.5" customHeight="1">
      <c r="B8" s="14">
        <v>1.2</v>
      </c>
      <c r="C8" s="15" t="s">
        <v>51</v>
      </c>
      <c r="D8" s="16">
        <v>5400</v>
      </c>
      <c r="E8" s="16">
        <v>0</v>
      </c>
      <c r="F8" s="16">
        <v>0</v>
      </c>
      <c r="G8" s="16">
        <v>900</v>
      </c>
      <c r="H8" s="16">
        <v>900</v>
      </c>
      <c r="I8" s="16">
        <v>900</v>
      </c>
      <c r="J8" s="16">
        <v>900</v>
      </c>
      <c r="K8" s="16">
        <v>900</v>
      </c>
      <c r="L8" s="16">
        <v>900</v>
      </c>
      <c r="M8" s="16">
        <v>0</v>
      </c>
      <c r="N8" s="16">
        <v>0</v>
      </c>
      <c r="O8" s="16">
        <v>0</v>
      </c>
      <c r="P8" s="16">
        <v>0</v>
      </c>
    </row>
    <row r="9" ht="16.5" customHeight="1">
      <c r="B9" s="11">
        <v>1.3</v>
      </c>
      <c r="C9" s="12" t="s">
        <v>52</v>
      </c>
      <c r="D9" s="13">
        <v>6000</v>
      </c>
      <c r="E9" s="13">
        <v>0</v>
      </c>
      <c r="F9" s="13">
        <v>0</v>
      </c>
      <c r="G9" s="13">
        <v>0</v>
      </c>
      <c r="H9" s="13">
        <v>0</v>
      </c>
      <c r="I9" s="13">
        <v>1000</v>
      </c>
      <c r="J9" s="13">
        <v>1000</v>
      </c>
      <c r="K9" s="13">
        <v>1000</v>
      </c>
      <c r="L9" s="13">
        <v>1000</v>
      </c>
      <c r="M9" s="13">
        <v>1000</v>
      </c>
      <c r="N9" s="13">
        <v>1000</v>
      </c>
      <c r="O9" s="13">
        <v>0</v>
      </c>
      <c r="P9" s="13">
        <v>0</v>
      </c>
    </row>
    <row r="10" ht="16.5" customHeight="1">
      <c r="B10" s="14">
        <v>1.4</v>
      </c>
      <c r="C10" s="15" t="s">
        <v>53</v>
      </c>
      <c r="D10" s="16">
        <v>3600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600</v>
      </c>
      <c r="L10" s="16">
        <v>600</v>
      </c>
      <c r="M10" s="16">
        <v>600</v>
      </c>
      <c r="N10" s="16">
        <v>600</v>
      </c>
      <c r="O10" s="16">
        <v>600</v>
      </c>
      <c r="P10" s="16">
        <v>600</v>
      </c>
    </row>
    <row r="11" ht="16.5" customHeight="1">
      <c r="B11" s="11">
        <v>1.5</v>
      </c>
      <c r="C11" s="12" t="s">
        <v>54</v>
      </c>
      <c r="D11" s="13">
        <v>3000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500</v>
      </c>
      <c r="M11" s="13">
        <v>500</v>
      </c>
      <c r="N11" s="13">
        <v>500</v>
      </c>
      <c r="O11" s="13">
        <v>500</v>
      </c>
      <c r="P11" s="13">
        <v>1000</v>
      </c>
    </row>
    <row r="12" ht="16.5" customHeight="1">
      <c r="B12" s="14">
        <v>1.6</v>
      </c>
      <c r="C12" s="15" t="s">
        <v>55</v>
      </c>
      <c r="D12" s="16">
        <v>3000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500</v>
      </c>
      <c r="O12" s="16">
        <v>1000</v>
      </c>
      <c r="P12" s="16">
        <v>1500</v>
      </c>
    </row>
    <row r="13" ht="18" customHeight="1">
      <c r="B13" s="17" t="s">
        <v>56</v>
      </c>
      <c r="C13" s="17"/>
      <c r="D13" s="18">
        <f t="shared" si="0" ref="D13:P13">SUM(D7:D12)</f>
        <v>25200</v>
      </c>
      <c r="E13" s="18">
        <f t="shared" si="0"/>
        <v>700</v>
      </c>
      <c r="F13" s="18">
        <f t="shared" si="0"/>
        <v>700</v>
      </c>
      <c r="G13" s="18">
        <f t="shared" si="0"/>
        <v>1600</v>
      </c>
      <c r="H13" s="18">
        <f t="shared" si="0"/>
        <v>1600</v>
      </c>
      <c r="I13" s="18">
        <f t="shared" si="0"/>
        <v>2600</v>
      </c>
      <c r="J13" s="18">
        <f t="shared" si="0"/>
        <v>2600</v>
      </c>
      <c r="K13" s="18">
        <f t="shared" si="0"/>
        <v>2500</v>
      </c>
      <c r="L13" s="18">
        <f t="shared" si="0"/>
        <v>3000</v>
      </c>
      <c r="M13" s="18">
        <f t="shared" si="0"/>
        <v>2100</v>
      </c>
      <c r="N13" s="18">
        <f t="shared" si="0"/>
        <v>2600</v>
      </c>
      <c r="O13" s="18">
        <f t="shared" si="0"/>
        <v>2100</v>
      </c>
      <c r="P13" s="18">
        <f t="shared" si="0"/>
        <v>3100</v>
      </c>
    </row>
    <row r="14" ht="7.5" customHeight="1"/>
    <row r="15" ht="16.5" customHeight="1">
      <c r="B15" s="9" t="s">
        <v>57</v>
      </c>
      <c r="C15" s="9"/>
      <c r="D15" s="9"/>
    </row>
    <row r="16" ht="18" customHeight="1">
      <c r="B16" s="19" t="s">
        <v>58</v>
      </c>
      <c r="C16" s="19"/>
      <c r="D16" s="19"/>
      <c r="E16" s="20" cm="1">
        <f t="array" ref="E16">E13</f>
        <v>700</v>
      </c>
      <c r="F16" s="20">
        <f t="shared" si="1" ref="F16:P16">E16+F13</f>
        <v>1400</v>
      </c>
      <c r="G16" s="20">
        <f t="shared" si="1"/>
        <v>3000</v>
      </c>
      <c r="H16" s="20">
        <f t="shared" si="1"/>
        <v>4600</v>
      </c>
      <c r="I16" s="20">
        <f t="shared" si="1"/>
        <v>7200</v>
      </c>
      <c r="J16" s="20">
        <f t="shared" si="1"/>
        <v>9800</v>
      </c>
      <c r="K16" s="20">
        <f t="shared" si="1"/>
        <v>12300</v>
      </c>
      <c r="L16" s="20">
        <f t="shared" si="1"/>
        <v>15300</v>
      </c>
      <c r="M16" s="20">
        <f t="shared" si="1"/>
        <v>17400</v>
      </c>
      <c r="N16" s="20">
        <f t="shared" si="1"/>
        <v>20000</v>
      </c>
      <c r="O16" s="20">
        <f t="shared" si="1"/>
        <v>22100</v>
      </c>
      <c r="P16" s="20">
        <f t="shared" si="1"/>
        <v>25200</v>
      </c>
    </row>
    <row r="17" ht="18" customHeight="1">
      <c r="B17" s="21" t="s">
        <v>59</v>
      </c>
      <c r="C17" s="21"/>
      <c r="D17" s="21"/>
      <c r="E17" s="22">
        <v>750</v>
      </c>
      <c r="F17" s="22">
        <v>1800</v>
      </c>
      <c r="G17" s="22">
        <v>3200</v>
      </c>
      <c r="H17" s="22">
        <v>5000</v>
      </c>
      <c r="I17" s="22">
        <v>7500</v>
      </c>
      <c r="J17" s="22">
        <v>10200</v>
      </c>
      <c r="K17" s="22">
        <v>13500</v>
      </c>
      <c r="L17" s="23"/>
      <c r="M17" s="23"/>
      <c r="N17" s="23"/>
      <c r="O17" s="23"/>
      <c r="P17" s="23"/>
    </row>
    <row r="18" ht="18" customHeight="1">
      <c r="B18" s="21" t="s">
        <v>60</v>
      </c>
      <c r="C18" s="21"/>
      <c r="D18" s="21"/>
      <c r="E18" s="22">
        <v>600</v>
      </c>
      <c r="F18" s="22">
        <v>1500</v>
      </c>
      <c r="G18" s="22">
        <v>2800</v>
      </c>
      <c r="H18" s="22">
        <v>4500</v>
      </c>
      <c r="I18" s="22">
        <v>6800</v>
      </c>
      <c r="J18" s="22">
        <v>9500</v>
      </c>
      <c r="K18" s="22">
        <v>12800</v>
      </c>
      <c r="L18" s="23"/>
      <c r="M18" s="23"/>
      <c r="N18" s="23"/>
      <c r="O18" s="23"/>
      <c r="P18" s="23"/>
    </row>
    <row r="19" ht="4.5" customHeight="1"/>
    <row r="20" ht="16.5" customHeight="1">
      <c r="B20" s="9" t="s">
        <v>61</v>
      </c>
      <c r="C20" s="9"/>
      <c r="D20" s="9"/>
    </row>
    <row r="21" ht="16.5" customHeight="1">
      <c r="B21" s="24" t="s">
        <v>62</v>
      </c>
      <c r="C21" s="24"/>
      <c r="D21" s="25" t="s">
        <v>63</v>
      </c>
      <c r="E21" s="26">
        <f t="shared" si="2" ref="E21:P21">IF(OR(E17="",E18=""),"",E18-E17)</f>
        <v>-150</v>
      </c>
      <c r="F21" s="26">
        <f t="shared" si="2"/>
        <v>-300</v>
      </c>
      <c r="G21" s="26">
        <f t="shared" si="2"/>
        <v>-400</v>
      </c>
      <c r="H21" s="26">
        <f t="shared" si="2"/>
        <v>-500</v>
      </c>
      <c r="I21" s="26">
        <f t="shared" si="2"/>
        <v>-700</v>
      </c>
      <c r="J21" s="26">
        <f t="shared" si="2"/>
        <v>-700</v>
      </c>
      <c r="K21" s="26">
        <f t="shared" si="2"/>
        <v>-700</v>
      </c>
      <c r="L21" s="26" t="str">
        <f t="shared" si="2"/>
        <v/>
      </c>
      <c r="M21" s="26" t="str">
        <f t="shared" si="2"/>
        <v/>
      </c>
      <c r="N21" s="26" t="str">
        <f t="shared" si="2"/>
        <v/>
      </c>
      <c r="O21" s="26" t="str">
        <f t="shared" si="2"/>
        <v/>
      </c>
      <c r="P21" s="26" t="str">
        <f t="shared" si="2"/>
        <v/>
      </c>
    </row>
    <row r="22" ht="16.5" customHeight="1">
      <c r="B22" s="27" t="s">
        <v>65</v>
      </c>
      <c r="C22" s="27"/>
      <c r="D22" s="28" t="s">
        <v>66</v>
      </c>
      <c r="E22" s="29">
        <f t="shared" si="3" ref="E22:P22">IF(OR(E16="",E18=""),"",E18-E16)</f>
        <v>-100</v>
      </c>
      <c r="F22" s="29">
        <f t="shared" si="3"/>
        <v>100</v>
      </c>
      <c r="G22" s="29">
        <f t="shared" si="3"/>
        <v>-200</v>
      </c>
      <c r="H22" s="29">
        <f t="shared" si="3"/>
        <v>-100</v>
      </c>
      <c r="I22" s="29">
        <f t="shared" si="3"/>
        <v>-400</v>
      </c>
      <c r="J22" s="29">
        <f t="shared" si="3"/>
        <v>-300</v>
      </c>
      <c r="K22" s="29">
        <f t="shared" si="3"/>
        <v>500</v>
      </c>
      <c r="L22" s="29" t="str">
        <f t="shared" si="3"/>
        <v/>
      </c>
      <c r="M22" s="29" t="str">
        <f t="shared" si="3"/>
        <v/>
      </c>
      <c r="N22" s="29" t="str">
        <f t="shared" si="3"/>
        <v/>
      </c>
      <c r="O22" s="29" t="str">
        <f t="shared" si="3"/>
        <v/>
      </c>
      <c r="P22" s="29" t="str">
        <f t="shared" si="3"/>
        <v/>
      </c>
    </row>
    <row r="23" ht="16.5" customHeight="1">
      <c r="B23" s="24" t="s">
        <v>67</v>
      </c>
      <c r="C23" s="24"/>
      <c r="D23" s="25" t="s">
        <v>68</v>
      </c>
      <c r="E23" s="30">
        <f t="shared" si="4" ref="E23:P23">IF(OR(E17="",E18="",E17=0),"",E18/E17)</f>
        <v>0.8</v>
      </c>
      <c r="F23" s="30">
        <f t="shared" si="4"/>
        <v>0.833333333333333</v>
      </c>
      <c r="G23" s="30">
        <f t="shared" si="4"/>
        <v>0.875</v>
      </c>
      <c r="H23" s="30">
        <f t="shared" si="4"/>
        <v>0.9</v>
      </c>
      <c r="I23" s="30">
        <f t="shared" si="4"/>
        <v>0.906666666666667</v>
      </c>
      <c r="J23" s="30">
        <f t="shared" si="4"/>
        <v>0.931372549019608</v>
      </c>
      <c r="K23" s="30">
        <f t="shared" si="4"/>
        <v>0.948148148148148</v>
      </c>
      <c r="L23" s="30" t="str">
        <f t="shared" si="4"/>
        <v/>
      </c>
      <c r="M23" s="30" t="str">
        <f t="shared" si="4"/>
        <v/>
      </c>
      <c r="N23" s="30" t="str">
        <f t="shared" si="4"/>
        <v/>
      </c>
      <c r="O23" s="30" t="str">
        <f t="shared" si="4"/>
        <v/>
      </c>
      <c r="P23" s="30" t="str">
        <f t="shared" si="4"/>
        <v/>
      </c>
    </row>
    <row r="24" ht="16.5" customHeight="1">
      <c r="B24" s="27" t="s">
        <v>69</v>
      </c>
      <c r="C24" s="27"/>
      <c r="D24" s="28" t="s">
        <v>70</v>
      </c>
      <c r="E24" s="31">
        <f t="shared" si="5" ref="E24:P24">IF(OR(E16="",E18="",E16=0),"",E18/E16)</f>
        <v>0.857142857142857</v>
      </c>
      <c r="F24" s="31">
        <f t="shared" si="5"/>
        <v>1.07142857142857</v>
      </c>
      <c r="G24" s="31">
        <f t="shared" si="5"/>
        <v>0.933333333333333</v>
      </c>
      <c r="H24" s="31">
        <f t="shared" si="5"/>
        <v>0.978260869565217</v>
      </c>
      <c r="I24" s="31">
        <f t="shared" si="5"/>
        <v>0.944444444444444</v>
      </c>
      <c r="J24" s="31">
        <f t="shared" si="5"/>
        <v>0.969387755102041</v>
      </c>
      <c r="K24" s="31">
        <f t="shared" si="5"/>
        <v>1.04065040650407</v>
      </c>
      <c r="L24" s="31" t="str">
        <f t="shared" si="5"/>
        <v/>
      </c>
      <c r="M24" s="31" t="str">
        <f t="shared" si="5"/>
        <v/>
      </c>
      <c r="N24" s="31" t="str">
        <f t="shared" si="5"/>
        <v/>
      </c>
      <c r="O24" s="31" t="str">
        <f t="shared" si="5"/>
        <v/>
      </c>
      <c r="P24" s="31" t="str">
        <f t="shared" si="5"/>
        <v/>
      </c>
    </row>
    <row r="25" ht="16.5" customHeight="1">
      <c r="B25" s="24" t="s">
        <v>71</v>
      </c>
      <c r="C25" s="24"/>
      <c r="D25" s="25" t="s">
        <v>72</v>
      </c>
      <c r="E25" s="26">
        <f t="shared" si="6" ref="E25:P25">IF(OR(E17="",E18="",E18=0),"",$D$13/(E18/E17))</f>
        <v>31500</v>
      </c>
      <c r="F25" s="26">
        <f t="shared" si="6"/>
        <v>30240</v>
      </c>
      <c r="G25" s="26">
        <f t="shared" si="6"/>
        <v>28800</v>
      </c>
      <c r="H25" s="26">
        <f t="shared" si="6"/>
        <v>28000</v>
      </c>
      <c r="I25" s="26">
        <f t="shared" si="6"/>
        <v>27794.1176470588</v>
      </c>
      <c r="J25" s="26">
        <f t="shared" si="6"/>
        <v>27056.8421052632</v>
      </c>
      <c r="K25" s="26">
        <f t="shared" si="6"/>
        <v>26578.125</v>
      </c>
      <c r="L25" s="26" t="str">
        <f t="shared" si="6"/>
        <v/>
      </c>
      <c r="M25" s="26" t="str">
        <f t="shared" si="6"/>
        <v/>
      </c>
      <c r="N25" s="26" t="str">
        <f t="shared" si="6"/>
        <v/>
      </c>
      <c r="O25" s="26" t="str">
        <f t="shared" si="6"/>
        <v/>
      </c>
      <c r="P25" s="26" t="str">
        <f t="shared" si="6"/>
        <v/>
      </c>
    </row>
    <row r="26" ht="16.5" customHeight="1">
      <c r="B26" s="27" t="s">
        <v>73</v>
      </c>
      <c r="C26" s="27"/>
      <c r="D26" s="28" t="s">
        <v>74</v>
      </c>
      <c r="E26" s="29">
        <f t="shared" si="7" ref="E26:P26">IF(OR(E17="",E18="",E18=0),"",$D$13/(E18/E17)-E17)</f>
        <v>30750</v>
      </c>
      <c r="F26" s="29">
        <f t="shared" si="7"/>
        <v>28440</v>
      </c>
      <c r="G26" s="29">
        <f t="shared" si="7"/>
        <v>25600</v>
      </c>
      <c r="H26" s="29">
        <f t="shared" si="7"/>
        <v>23000</v>
      </c>
      <c r="I26" s="29">
        <f t="shared" si="7"/>
        <v>20294.1176470588</v>
      </c>
      <c r="J26" s="29">
        <f t="shared" si="7"/>
        <v>16856.8421052632</v>
      </c>
      <c r="K26" s="29">
        <f t="shared" si="7"/>
        <v>13078.125</v>
      </c>
      <c r="L26" s="29" t="str">
        <f t="shared" si="7"/>
        <v/>
      </c>
      <c r="M26" s="29" t="str">
        <f t="shared" si="7"/>
        <v/>
      </c>
      <c r="N26" s="29" t="str">
        <f t="shared" si="7"/>
        <v/>
      </c>
      <c r="O26" s="29" t="str">
        <f t="shared" si="7"/>
        <v/>
      </c>
      <c r="P26" s="29" t="str">
        <f t="shared" si="7"/>
        <v/>
      </c>
    </row>
    <row r="27" ht="16.5" customHeight="1">
      <c r="B27" s="24" t="s">
        <v>75</v>
      </c>
      <c r="C27" s="24"/>
      <c r="D27" s="25" t="s">
        <v>76</v>
      </c>
      <c r="E27" s="26">
        <f t="shared" si="8" ref="E27:P27">IF(OR(E17="",E18="",E18=0),"",$D$13-$D$13/(E18/E17))</f>
        <v>-6300</v>
      </c>
      <c r="F27" s="26">
        <f t="shared" si="8"/>
        <v>-5040</v>
      </c>
      <c r="G27" s="26">
        <f t="shared" si="8"/>
        <v>-3600</v>
      </c>
      <c r="H27" s="26">
        <f t="shared" si="8"/>
        <v>-2800</v>
      </c>
      <c r="I27" s="26">
        <f t="shared" si="8"/>
        <v>-2594.11764705883</v>
      </c>
      <c r="J27" s="26">
        <f t="shared" si="8"/>
        <v>-1856.84210526316</v>
      </c>
      <c r="K27" s="26">
        <f t="shared" si="8"/>
        <v>-1378.125</v>
      </c>
      <c r="L27" s="26" t="str">
        <f t="shared" si="8"/>
        <v/>
      </c>
      <c r="M27" s="26" t="str">
        <f t="shared" si="8"/>
        <v/>
      </c>
      <c r="N27" s="26" t="str">
        <f t="shared" si="8"/>
        <v/>
      </c>
      <c r="O27" s="26" t="str">
        <f t="shared" si="8"/>
        <v/>
      </c>
      <c r="P27" s="26" t="str">
        <f t="shared" si="8"/>
        <v/>
      </c>
    </row>
    <row r="28" ht="16.5" customHeight="1">
      <c r="B28" s="21" t="s">
        <v>77</v>
      </c>
      <c r="C28" s="21"/>
      <c r="D28" s="32" t="s">
        <v>78</v>
      </c>
      <c r="E28" s="33">
        <f t="shared" si="9" ref="E28:P28">IF(OR(E17="",E18=""),"",(($D$13-E18)/($D$13-E17)))</f>
        <v>1.00613496932515</v>
      </c>
      <c r="F28" s="33">
        <f t="shared" si="9"/>
        <v>1.01282051282051</v>
      </c>
      <c r="G28" s="33">
        <f t="shared" si="9"/>
        <v>1.01818181818182</v>
      </c>
      <c r="H28" s="33">
        <f t="shared" si="9"/>
        <v>1.02475247524752</v>
      </c>
      <c r="I28" s="33">
        <f t="shared" si="9"/>
        <v>1.03954802259887</v>
      </c>
      <c r="J28" s="33">
        <f t="shared" si="9"/>
        <v>1.04666666666667</v>
      </c>
      <c r="K28" s="33">
        <f t="shared" si="9"/>
        <v>1.05982905982906</v>
      </c>
      <c r="L28" s="33" t="str">
        <f t="shared" si="9"/>
        <v/>
      </c>
      <c r="M28" s="33" t="str">
        <f t="shared" si="9"/>
        <v/>
      </c>
      <c r="N28" s="33" t="str">
        <f t="shared" si="9"/>
        <v/>
      </c>
      <c r="O28" s="33" t="str">
        <f t="shared" si="9"/>
        <v/>
      </c>
      <c r="P28" s="33" t="str">
        <f t="shared" si="9"/>
        <v/>
      </c>
    </row>
  </sheetData>
  <mergeCells>
    <mergeCell ref="B2:P2"/>
    <mergeCell ref="B5:D5"/>
    <mergeCell ref="B13:C13"/>
    <mergeCell ref="B15:D15"/>
    <mergeCell ref="B16:D16"/>
    <mergeCell ref="B17:D17"/>
    <mergeCell ref="B18:D18"/>
    <mergeCell ref="B20:D20"/>
    <mergeCell ref="B21:C21"/>
    <mergeCell ref="B22:C22"/>
    <mergeCell ref="B23:C23"/>
    <mergeCell ref="B24:C24"/>
    <mergeCell ref="B25:C25"/>
    <mergeCell ref="B26:C26"/>
    <mergeCell ref="B27:C27"/>
    <mergeCell ref="B28:C28"/>
  </mergeCells>
  <conditionalFormatting sqref="E21:P21">
    <cfRule type="cellIs" dxfId="0" priority="12" operator="greaterThan" text="null">
      <formula>0</formula>
    </cfRule>
  </conditionalFormatting>
  <conditionalFormatting sqref="E21:P21">
    <cfRule type="cellIs" dxfId="1" priority="11" operator="lessThan" text="null">
      <formula>0</formula>
    </cfRule>
  </conditionalFormatting>
  <conditionalFormatting sqref="E22:P22">
    <cfRule type="cellIs" dxfId="0" priority="10" operator="greaterThan" text="null">
      <formula>0</formula>
    </cfRule>
  </conditionalFormatting>
  <conditionalFormatting sqref="E22:P22">
    <cfRule type="cellIs" dxfId="1" priority="9" operator="lessThan" text="null">
      <formula>0</formula>
    </cfRule>
  </conditionalFormatting>
  <conditionalFormatting sqref="E23:P23">
    <cfRule type="cellIs" dxfId="0" priority="8" operator="greaterThanOrEqual" text="null">
      <formula>1</formula>
    </cfRule>
  </conditionalFormatting>
  <conditionalFormatting sqref="E23:P23">
    <cfRule type="cellIs" dxfId="1" priority="7" operator="lessThan" text="null">
      <formula>1</formula>
    </cfRule>
  </conditionalFormatting>
  <conditionalFormatting sqref="E24:P24">
    <cfRule type="cellIs" dxfId="0" priority="6" operator="greaterThanOrEqual" text="null">
      <formula>1</formula>
    </cfRule>
  </conditionalFormatting>
  <conditionalFormatting sqref="E24:P24">
    <cfRule type="cellIs" dxfId="1" priority="5" operator="lessThan" text="null">
      <formula>1</formula>
    </cfRule>
  </conditionalFormatting>
  <conditionalFormatting sqref="E27:P27">
    <cfRule type="cellIs" dxfId="2" priority="4" operator="greaterThan" text="null">
      <formula>0</formula>
    </cfRule>
  </conditionalFormatting>
  <conditionalFormatting sqref="E27:P27">
    <cfRule type="cellIs" dxfId="3" priority="3" operator="lessThan" text="null">
      <formula>0</formula>
    </cfRule>
  </conditionalFormatting>
  <conditionalFormatting sqref="E28:P28">
    <cfRule type="cellIs" dxfId="3" priority="2" operator="greaterThan" text="null">
      <formula>1</formula>
    </cfRule>
  </conditionalFormatting>
  <conditionalFormatting sqref="E28:P28">
    <cfRule type="cellIs" dxfId="2" priority="1" operator="lessThanOrEqual" text="null">
      <formula>1</formula>
    </cfRule>
  </conditionalFormatting>
  <dataValidations count="2">
    <dataValidation allowBlank="1" prompt="Select priority level" promptTitle="Priority" showErrorMessage="1" showInputMessage="1" sqref="N3" type="list">
      <formula1>"High,Medium,Low"</formula1>
    </dataValidation>
    <dataValidation allowBlank="1" prompt="Select project status" promptTitle="Status" showErrorMessage="1" showInputMessage="1" sqref="L3" type="list">
      <formula1>"Not Started,In Progress,Complete,On Hold,Cancelled"</formula1>
    </dataValidation>
  </dataValidations>
  <printOptions/>
  <pageMargins left="0.7" right="0.7" top="0.75" bottom="0.75" header="0.3" footer="0.3"/>
  <pageSetup paperSize="1" pageOrder="downThenOver" orientation="portrait"/>
  <headerFooter>
    <oddHeader>&amp;L&amp;C&amp;R</oddHeader>
    <oddFooter>&amp;L&amp;C&amp;R</oddFooter>
  </headerFooter>
  <drawing r:id="rId1"/>
  <extLst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Shortcut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Shortcut</dc:creator>
  <cp:lastModifiedBy>Shortcut</cp:lastModifiedBy>
  <dcterms:created xsi:type="dcterms:W3CDTF">2025-05-22T23:41:35Z</dcterms:created>
  <dcterms:modified xsi:type="dcterms:W3CDTF">2025-05-22T23:45:09Z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hortcut_file_id">
    <vt:lpwstr>a833e415-bc2a-4b48-ab83-e12c197c3c2c</vt:lpwstr>
  </property>
</Properties>
</file>